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User\Documents\FINANCIJSKI IZVJEŠTAJI OPĆINE MOLVE 2025\GODIŠNJI FI\GFI KONSOLIDIRANI 2025\"/>
    </mc:Choice>
  </mc:AlternateContent>
  <bookViews>
    <workbookView xWindow="0" yWindow="0" windowWidth="28800" windowHeight="1213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2" i="5" l="1"/>
  <c r="E337" i="5"/>
  <c r="E336" i="5"/>
  <c r="E247" i="5"/>
  <c r="E162" i="5" l="1"/>
  <c r="E87" i="5"/>
  <c r="D302" i="4" l="1"/>
  <c r="L1478" i="9" l="1"/>
  <c r="J1478" i="9"/>
  <c r="F348" i="9"/>
  <c r="F347" i="9" s="1"/>
  <c r="F346" i="9"/>
  <c r="F345" i="9"/>
  <c r="F344" i="9"/>
  <c r="F343" i="9"/>
  <c r="F342" i="9"/>
  <c r="M341" i="9"/>
  <c r="F341" i="9" s="1"/>
  <c r="B341" i="9" s="1"/>
  <c r="L341" i="9"/>
  <c r="E341" i="9"/>
  <c r="H340" i="9"/>
  <c r="E340" i="9" s="1"/>
  <c r="B340" i="9" s="1"/>
  <c r="G340" i="9"/>
  <c r="F340" i="9"/>
  <c r="F339" i="9"/>
  <c r="F338" i="9"/>
  <c r="F337" i="9"/>
  <c r="F336" i="9"/>
  <c r="H335" i="9"/>
  <c r="G335" i="9"/>
  <c r="E335" i="9" s="1"/>
  <c r="B335" i="9" s="1"/>
  <c r="F335" i="9"/>
  <c r="F334" i="9"/>
  <c r="H333" i="9"/>
  <c r="G333" i="9"/>
  <c r="E333" i="9" s="1"/>
  <c r="B333" i="9" s="1"/>
  <c r="F333" i="9"/>
  <c r="H332" i="9"/>
  <c r="G332" i="9"/>
  <c r="F332" i="9"/>
  <c r="E332" i="9"/>
  <c r="B332" i="9" s="1"/>
  <c r="H331" i="9"/>
  <c r="G331" i="9"/>
  <c r="E331" i="9" s="1"/>
  <c r="B331" i="9" s="1"/>
  <c r="F331" i="9"/>
  <c r="H330" i="9"/>
  <c r="G330" i="9"/>
  <c r="E330" i="9" s="1"/>
  <c r="B330" i="9" s="1"/>
  <c r="F330" i="9"/>
  <c r="H329" i="9"/>
  <c r="G329" i="9"/>
  <c r="E329" i="9" s="1"/>
  <c r="B329" i="9" s="1"/>
  <c r="F329" i="9"/>
  <c r="H328" i="9"/>
  <c r="G328" i="9"/>
  <c r="F328" i="9"/>
  <c r="E328" i="9"/>
  <c r="B328" i="9" s="1"/>
  <c r="H327" i="9"/>
  <c r="G327" i="9"/>
  <c r="E327" i="9" s="1"/>
  <c r="B327" i="9" s="1"/>
  <c r="F327" i="9"/>
  <c r="H326" i="9"/>
  <c r="G326" i="9"/>
  <c r="E326" i="9" s="1"/>
  <c r="B326" i="9" s="1"/>
  <c r="F326" i="9"/>
  <c r="H325" i="9"/>
  <c r="G325" i="9"/>
  <c r="F325" i="9"/>
  <c r="E325" i="9"/>
  <c r="B325" i="9" s="1"/>
  <c r="H324" i="9"/>
  <c r="G324" i="9"/>
  <c r="E324" i="9" s="1"/>
  <c r="B324" i="9" s="1"/>
  <c r="F324" i="9"/>
  <c r="H323" i="9"/>
  <c r="G323" i="9"/>
  <c r="E323" i="9" s="1"/>
  <c r="B323" i="9" s="1"/>
  <c r="F323" i="9"/>
  <c r="H322" i="9"/>
  <c r="G322" i="9"/>
  <c r="E322" i="9" s="1"/>
  <c r="B322" i="9" s="1"/>
  <c r="F322" i="9"/>
  <c r="H321" i="9"/>
  <c r="G321" i="9"/>
  <c r="F321" i="9"/>
  <c r="E321" i="9"/>
  <c r="B321" i="9" s="1"/>
  <c r="H320" i="9"/>
  <c r="G320" i="9"/>
  <c r="E320" i="9" s="1"/>
  <c r="B320" i="9" s="1"/>
  <c r="F320" i="9"/>
  <c r="H319" i="9"/>
  <c r="G319" i="9"/>
  <c r="E319" i="9" s="1"/>
  <c r="B319" i="9" s="1"/>
  <c r="F319" i="9"/>
  <c r="H318" i="9"/>
  <c r="E318" i="9" s="1"/>
  <c r="B318" i="9" s="1"/>
  <c r="G318" i="9"/>
  <c r="F318" i="9"/>
  <c r="H317" i="9"/>
  <c r="G317" i="9"/>
  <c r="F317" i="9"/>
  <c r="E317" i="9"/>
  <c r="B317" i="9" s="1"/>
  <c r="F316" i="9"/>
  <c r="F315" i="9"/>
  <c r="F314" i="9"/>
  <c r="H313" i="9"/>
  <c r="E313" i="9" s="1"/>
  <c r="B313" i="9" s="1"/>
  <c r="G313" i="9"/>
  <c r="F313" i="9"/>
  <c r="H312" i="9"/>
  <c r="G312" i="9"/>
  <c r="E312" i="9" s="1"/>
  <c r="B312" i="9" s="1"/>
  <c r="F312" i="9"/>
  <c r="H311" i="9"/>
  <c r="G311" i="9"/>
  <c r="E311" i="9" s="1"/>
  <c r="B311" i="9" s="1"/>
  <c r="F311" i="9"/>
  <c r="F310" i="9"/>
  <c r="F309" i="9"/>
  <c r="F308" i="9"/>
  <c r="H307" i="9"/>
  <c r="G307" i="9"/>
  <c r="F307" i="9"/>
  <c r="F306" i="9"/>
  <c r="H305" i="9"/>
  <c r="G305" i="9"/>
  <c r="F305" i="9"/>
  <c r="E305" i="9"/>
  <c r="B305" i="9" s="1"/>
  <c r="H304" i="9"/>
  <c r="E304" i="9" s="1"/>
  <c r="G304" i="9"/>
  <c r="F304" i="9"/>
  <c r="B304" i="9"/>
  <c r="H303" i="9"/>
  <c r="G303" i="9"/>
  <c r="E303" i="9" s="1"/>
  <c r="B303" i="9" s="1"/>
  <c r="F303" i="9"/>
  <c r="F302" i="9"/>
  <c r="F301" i="9"/>
  <c r="F300" i="9"/>
  <c r="F299" i="9"/>
  <c r="F298" i="9" s="1"/>
  <c r="F297" i="9"/>
  <c r="L296" i="9"/>
  <c r="H296" i="9"/>
  <c r="F296" i="9"/>
  <c r="F295" i="9"/>
  <c r="I294" i="9"/>
  <c r="H294" i="9"/>
  <c r="F294" i="9"/>
  <c r="E293" i="9"/>
  <c r="M292" i="9"/>
  <c r="L292" i="9"/>
  <c r="F292" i="9" s="1"/>
  <c r="E292" i="9"/>
  <c r="M291" i="9"/>
  <c r="L291" i="9"/>
  <c r="F291" i="9"/>
  <c r="B291" i="9" s="1"/>
  <c r="E291" i="9"/>
  <c r="M290" i="9"/>
  <c r="L290" i="9"/>
  <c r="F290" i="9" s="1"/>
  <c r="B290" i="9" s="1"/>
  <c r="E290" i="9"/>
  <c r="M289" i="9"/>
  <c r="F289" i="9" s="1"/>
  <c r="B289" i="9" s="1"/>
  <c r="L289" i="9"/>
  <c r="E289" i="9"/>
  <c r="M288" i="9"/>
  <c r="L288" i="9"/>
  <c r="F288" i="9"/>
  <c r="E288" i="9"/>
  <c r="B288" i="9" s="1"/>
  <c r="M287" i="9"/>
  <c r="F287" i="9" s="1"/>
  <c r="L287" i="9"/>
  <c r="E287" i="9"/>
  <c r="M286" i="9"/>
  <c r="L286" i="9"/>
  <c r="F286" i="9" s="1"/>
  <c r="E286" i="9"/>
  <c r="B286" i="9" s="1"/>
  <c r="M285" i="9"/>
  <c r="L285" i="9"/>
  <c r="F285" i="9" s="1"/>
  <c r="E285" i="9"/>
  <c r="B285" i="9"/>
  <c r="M284" i="9"/>
  <c r="L284" i="9"/>
  <c r="F284" i="9" s="1"/>
  <c r="E284" i="9"/>
  <c r="M283" i="9"/>
  <c r="L283" i="9"/>
  <c r="F283" i="9"/>
  <c r="E283" i="9"/>
  <c r="B283" i="9"/>
  <c r="M282" i="9"/>
  <c r="L282" i="9"/>
  <c r="F282" i="9" s="1"/>
  <c r="B282" i="9" s="1"/>
  <c r="E282" i="9"/>
  <c r="M281" i="9"/>
  <c r="F281" i="9" s="1"/>
  <c r="B281" i="9" s="1"/>
  <c r="L281" i="9"/>
  <c r="E281" i="9"/>
  <c r="M280" i="9"/>
  <c r="L280" i="9"/>
  <c r="F280" i="9"/>
  <c r="E280" i="9"/>
  <c r="B280" i="9" s="1"/>
  <c r="M279" i="9"/>
  <c r="F279" i="9" s="1"/>
  <c r="L279" i="9"/>
  <c r="E279" i="9"/>
  <c r="M278" i="9"/>
  <c r="L278" i="9"/>
  <c r="F278" i="9" s="1"/>
  <c r="E278" i="9"/>
  <c r="M277" i="9"/>
  <c r="L277" i="9"/>
  <c r="F277" i="9" s="1"/>
  <c r="E277" i="9"/>
  <c r="B277" i="9"/>
  <c r="M276" i="9"/>
  <c r="L276" i="9"/>
  <c r="F276" i="9" s="1"/>
  <c r="E276" i="9"/>
  <c r="B276" i="9" s="1"/>
  <c r="M275" i="9"/>
  <c r="L275" i="9"/>
  <c r="F275" i="9"/>
  <c r="E275" i="9"/>
  <c r="B275" i="9"/>
  <c r="M274" i="9"/>
  <c r="L274" i="9"/>
  <c r="F274" i="9" s="1"/>
  <c r="B274" i="9" s="1"/>
  <c r="E274" i="9"/>
  <c r="M273" i="9"/>
  <c r="L273" i="9"/>
  <c r="F273" i="9"/>
  <c r="B273" i="9" s="1"/>
  <c r="E273" i="9"/>
  <c r="M272" i="9"/>
  <c r="L272" i="9"/>
  <c r="F272" i="9"/>
  <c r="E272" i="9"/>
  <c r="B272" i="9" s="1"/>
  <c r="M271" i="9"/>
  <c r="F271" i="9" s="1"/>
  <c r="L271" i="9"/>
  <c r="E271" i="9"/>
  <c r="B271" i="9" s="1"/>
  <c r="M270" i="9"/>
  <c r="L270" i="9"/>
  <c r="F270" i="9" s="1"/>
  <c r="E270" i="9"/>
  <c r="M269" i="9"/>
  <c r="L269" i="9"/>
  <c r="F269" i="9" s="1"/>
  <c r="B269" i="9" s="1"/>
  <c r="E269" i="9"/>
  <c r="M268" i="9"/>
  <c r="L268" i="9"/>
  <c r="F268" i="9" s="1"/>
  <c r="E268" i="9"/>
  <c r="M267" i="9"/>
  <c r="L267" i="9"/>
  <c r="F267" i="9"/>
  <c r="B267" i="9" s="1"/>
  <c r="E267" i="9"/>
  <c r="M266" i="9"/>
  <c r="L266" i="9"/>
  <c r="F266" i="9" s="1"/>
  <c r="B266" i="9" s="1"/>
  <c r="E266" i="9"/>
  <c r="M265" i="9"/>
  <c r="L265" i="9"/>
  <c r="F265" i="9"/>
  <c r="B265" i="9" s="1"/>
  <c r="E265" i="9"/>
  <c r="M264" i="9"/>
  <c r="L264" i="9"/>
  <c r="F264" i="9"/>
  <c r="E264" i="9"/>
  <c r="B264" i="9" s="1"/>
  <c r="M263" i="9"/>
  <c r="F263" i="9" s="1"/>
  <c r="L263" i="9"/>
  <c r="E263" i="9"/>
  <c r="B263" i="9" s="1"/>
  <c r="M262" i="9"/>
  <c r="L262" i="9"/>
  <c r="F262" i="9" s="1"/>
  <c r="E262" i="9"/>
  <c r="M261" i="9"/>
  <c r="L261" i="9"/>
  <c r="F261" i="9" s="1"/>
  <c r="E261" i="9"/>
  <c r="B261" i="9"/>
  <c r="M260" i="9"/>
  <c r="L260" i="9"/>
  <c r="F260" i="9" s="1"/>
  <c r="E260" i="9"/>
  <c r="B260" i="9" s="1"/>
  <c r="M259" i="9"/>
  <c r="L259" i="9"/>
  <c r="F259" i="9"/>
  <c r="E259" i="9"/>
  <c r="B259" i="9"/>
  <c r="M258" i="9"/>
  <c r="L258" i="9"/>
  <c r="F258" i="9" s="1"/>
  <c r="B258" i="9" s="1"/>
  <c r="E258" i="9"/>
  <c r="M257" i="9"/>
  <c r="L257" i="9"/>
  <c r="F257" i="9"/>
  <c r="B257" i="9" s="1"/>
  <c r="E257" i="9"/>
  <c r="M256" i="9"/>
  <c r="L256" i="9"/>
  <c r="F256" i="9"/>
  <c r="E256" i="9"/>
  <c r="B256" i="9" s="1"/>
  <c r="M255" i="9"/>
  <c r="F255" i="9" s="1"/>
  <c r="L255" i="9"/>
  <c r="E255" i="9"/>
  <c r="B255" i="9" s="1"/>
  <c r="M254" i="9"/>
  <c r="L254" i="9"/>
  <c r="F254" i="9" s="1"/>
  <c r="E254" i="9"/>
  <c r="B254" i="9" s="1"/>
  <c r="M253" i="9"/>
  <c r="L253" i="9"/>
  <c r="F253" i="9" s="1"/>
  <c r="E253" i="9"/>
  <c r="B253" i="9"/>
  <c r="M252" i="9"/>
  <c r="L252" i="9"/>
  <c r="F252" i="9" s="1"/>
  <c r="E252" i="9"/>
  <c r="B252" i="9" s="1"/>
  <c r="M251" i="9"/>
  <c r="L251" i="9"/>
  <c r="F251" i="9"/>
  <c r="E251" i="9"/>
  <c r="B251" i="9"/>
  <c r="M250" i="9"/>
  <c r="L250" i="9"/>
  <c r="F250" i="9" s="1"/>
  <c r="B250" i="9" s="1"/>
  <c r="E250" i="9"/>
  <c r="M249" i="9"/>
  <c r="F249" i="9" s="1"/>
  <c r="B249" i="9" s="1"/>
  <c r="L249" i="9"/>
  <c r="E249" i="9"/>
  <c r="M248" i="9"/>
  <c r="L248" i="9"/>
  <c r="F248" i="9"/>
  <c r="E248" i="9"/>
  <c r="B248" i="9" s="1"/>
  <c r="M247" i="9"/>
  <c r="F247" i="9" s="1"/>
  <c r="L247" i="9"/>
  <c r="E247" i="9"/>
  <c r="M246" i="9"/>
  <c r="L246" i="9"/>
  <c r="F246" i="9" s="1"/>
  <c r="E246" i="9"/>
  <c r="M245" i="9"/>
  <c r="L245" i="9"/>
  <c r="F245" i="9" s="1"/>
  <c r="B245" i="9" s="1"/>
  <c r="E245" i="9"/>
  <c r="M244" i="9"/>
  <c r="L244" i="9"/>
  <c r="F244" i="9" s="1"/>
  <c r="E244" i="9"/>
  <c r="B244" i="9" s="1"/>
  <c r="M243" i="9"/>
  <c r="L243" i="9"/>
  <c r="F243" i="9"/>
  <c r="B243" i="9" s="1"/>
  <c r="E243" i="9"/>
  <c r="M242" i="9"/>
  <c r="L242" i="9"/>
  <c r="F242" i="9" s="1"/>
  <c r="B242" i="9" s="1"/>
  <c r="E242" i="9"/>
  <c r="M241" i="9"/>
  <c r="L241" i="9"/>
  <c r="F241" i="9"/>
  <c r="B241" i="9" s="1"/>
  <c r="E241" i="9"/>
  <c r="M240" i="9"/>
  <c r="L240" i="9"/>
  <c r="F240" i="9"/>
  <c r="E240" i="9"/>
  <c r="B240" i="9" s="1"/>
  <c r="M239" i="9"/>
  <c r="F239" i="9" s="1"/>
  <c r="L239" i="9"/>
  <c r="E239" i="9"/>
  <c r="B239" i="9" s="1"/>
  <c r="M238" i="9"/>
  <c r="L238" i="9"/>
  <c r="F238" i="9" s="1"/>
  <c r="E238" i="9"/>
  <c r="B238" i="9" s="1"/>
  <c r="M237" i="9"/>
  <c r="L237" i="9"/>
  <c r="F237" i="9" s="1"/>
  <c r="B237" i="9" s="1"/>
  <c r="E237" i="9"/>
  <c r="M236" i="9"/>
  <c r="L236" i="9"/>
  <c r="E236" i="9"/>
  <c r="M235" i="9"/>
  <c r="L235" i="9"/>
  <c r="F235" i="9"/>
  <c r="B235" i="9" s="1"/>
  <c r="E235" i="9"/>
  <c r="M234" i="9"/>
  <c r="L234" i="9"/>
  <c r="F234" i="9" s="1"/>
  <c r="B234" i="9" s="1"/>
  <c r="E234" i="9"/>
  <c r="M233" i="9"/>
  <c r="L233" i="9"/>
  <c r="F233" i="9"/>
  <c r="B233" i="9" s="1"/>
  <c r="E233" i="9"/>
  <c r="M232" i="9"/>
  <c r="L232" i="9"/>
  <c r="F232" i="9"/>
  <c r="E232" i="9"/>
  <c r="B232" i="9" s="1"/>
  <c r="M231" i="9"/>
  <c r="L231" i="9"/>
  <c r="F231" i="9"/>
  <c r="E231" i="9"/>
  <c r="M230" i="9"/>
  <c r="L230" i="9"/>
  <c r="F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F172" i="9"/>
  <c r="H171" i="9"/>
  <c r="G171" i="9"/>
  <c r="E171" i="9" s="1"/>
  <c r="B171" i="9" s="1"/>
  <c r="F171" i="9"/>
  <c r="H170" i="9"/>
  <c r="G170" i="9"/>
  <c r="F170" i="9"/>
  <c r="E170" i="9"/>
  <c r="B170" i="9" s="1"/>
  <c r="H169" i="9"/>
  <c r="G169" i="9"/>
  <c r="F169" i="9"/>
  <c r="E169" i="9"/>
  <c r="B169" i="9" s="1"/>
  <c r="H168" i="9"/>
  <c r="G168" i="9"/>
  <c r="E168" i="9" s="1"/>
  <c r="B168" i="9" s="1"/>
  <c r="F168" i="9"/>
  <c r="H167" i="9"/>
  <c r="G167" i="9"/>
  <c r="F167" i="9"/>
  <c r="E167" i="9"/>
  <c r="B167" i="9"/>
  <c r="H166" i="9"/>
  <c r="E166" i="9" s="1"/>
  <c r="B166" i="9" s="1"/>
  <c r="G166" i="9"/>
  <c r="F166" i="9"/>
  <c r="H165" i="9"/>
  <c r="G165" i="9"/>
  <c r="F165" i="9"/>
  <c r="E165" i="9"/>
  <c r="B165" i="9" s="1"/>
  <c r="H164" i="9"/>
  <c r="G164" i="9"/>
  <c r="E164" i="9" s="1"/>
  <c r="B164" i="9" s="1"/>
  <c r="F164" i="9"/>
  <c r="H163" i="9"/>
  <c r="G163" i="9"/>
  <c r="E163" i="9" s="1"/>
  <c r="B163" i="9" s="1"/>
  <c r="F163" i="9"/>
  <c r="H162" i="9"/>
  <c r="G162" i="9"/>
  <c r="F162" i="9"/>
  <c r="E162" i="9"/>
  <c r="B162" i="9" s="1"/>
  <c r="H161" i="9"/>
  <c r="G161" i="9"/>
  <c r="F161" i="9"/>
  <c r="E161" i="9"/>
  <c r="B161" i="9" s="1"/>
  <c r="H160" i="9"/>
  <c r="G160" i="9"/>
  <c r="E160" i="9" s="1"/>
  <c r="B160" i="9" s="1"/>
  <c r="F160" i="9"/>
  <c r="H159" i="9"/>
  <c r="G159" i="9"/>
  <c r="F159" i="9"/>
  <c r="E159" i="9"/>
  <c r="B159" i="9"/>
  <c r="H158" i="9"/>
  <c r="E158" i="9" s="1"/>
  <c r="B158" i="9" s="1"/>
  <c r="G158" i="9"/>
  <c r="F158" i="9"/>
  <c r="H157" i="9"/>
  <c r="G157" i="9"/>
  <c r="F157" i="9"/>
  <c r="E157" i="9"/>
  <c r="B157" i="9" s="1"/>
  <c r="F156" i="9"/>
  <c r="B156" i="9"/>
  <c r="H155" i="9"/>
  <c r="G155" i="9"/>
  <c r="F155" i="9"/>
  <c r="H154" i="9"/>
  <c r="E154" i="9" s="1"/>
  <c r="G154" i="9"/>
  <c r="F154" i="9"/>
  <c r="B154" i="9"/>
  <c r="H153" i="9"/>
  <c r="G153" i="9"/>
  <c r="F153" i="9"/>
  <c r="E153" i="9"/>
  <c r="B153" i="9" s="1"/>
  <c r="H152" i="9"/>
  <c r="G152" i="9"/>
  <c r="E152" i="9" s="1"/>
  <c r="B152" i="9" s="1"/>
  <c r="F152" i="9"/>
  <c r="H151" i="9"/>
  <c r="G151" i="9"/>
  <c r="E151" i="9" s="1"/>
  <c r="B151" i="9" s="1"/>
  <c r="F151" i="9"/>
  <c r="H150" i="9"/>
  <c r="E150" i="9" s="1"/>
  <c r="G150" i="9"/>
  <c r="F150" i="9"/>
  <c r="B150" i="9"/>
  <c r="H149" i="9"/>
  <c r="G149" i="9"/>
  <c r="F149" i="9"/>
  <c r="E149" i="9"/>
  <c r="B149" i="9" s="1"/>
  <c r="H148" i="9"/>
  <c r="G148" i="9"/>
  <c r="E148" i="9" s="1"/>
  <c r="F148" i="9"/>
  <c r="B148" i="9"/>
  <c r="H147" i="9"/>
  <c r="G147" i="9"/>
  <c r="F147" i="9"/>
  <c r="H146" i="9"/>
  <c r="G146" i="9"/>
  <c r="F146" i="9"/>
  <c r="E146" i="9"/>
  <c r="B146" i="9" s="1"/>
  <c r="H145" i="9"/>
  <c r="G145" i="9"/>
  <c r="F145" i="9"/>
  <c r="E145" i="9"/>
  <c r="H144" i="9"/>
  <c r="G144" i="9"/>
  <c r="F144" i="9"/>
  <c r="E144" i="9"/>
  <c r="H143" i="9"/>
  <c r="G143" i="9"/>
  <c r="F143" i="9"/>
  <c r="E143" i="9"/>
  <c r="B143" i="9"/>
  <c r="H142" i="9"/>
  <c r="G142" i="9"/>
  <c r="E142" i="9" s="1"/>
  <c r="B142" i="9" s="1"/>
  <c r="F142" i="9"/>
  <c r="H141" i="9"/>
  <c r="G141" i="9"/>
  <c r="E141" i="9" s="1"/>
  <c r="B141" i="9" s="1"/>
  <c r="F141" i="9"/>
  <c r="H140" i="9"/>
  <c r="G140" i="9"/>
  <c r="E140" i="9" s="1"/>
  <c r="F140" i="9"/>
  <c r="B140" i="9"/>
  <c r="H139" i="9"/>
  <c r="G139" i="9"/>
  <c r="E139" i="9" s="1"/>
  <c r="F139" i="9"/>
  <c r="B139" i="9"/>
  <c r="H138" i="9"/>
  <c r="E138" i="9" s="1"/>
  <c r="B138" i="9" s="1"/>
  <c r="G138" i="9"/>
  <c r="F138" i="9"/>
  <c r="H137" i="9"/>
  <c r="G137" i="9"/>
  <c r="F137" i="9"/>
  <c r="E137" i="9"/>
  <c r="B137" i="9" s="1"/>
  <c r="H136" i="9"/>
  <c r="G136" i="9"/>
  <c r="F136" i="9"/>
  <c r="E136" i="9"/>
  <c r="H135" i="9"/>
  <c r="G135" i="9"/>
  <c r="F135" i="9"/>
  <c r="E135" i="9"/>
  <c r="B135" i="9" s="1"/>
  <c r="H134" i="9"/>
  <c r="G134" i="9"/>
  <c r="F134" i="9"/>
  <c r="E134" i="9"/>
  <c r="B134" i="9" s="1"/>
  <c r="H133" i="9"/>
  <c r="G133" i="9"/>
  <c r="E133" i="9" s="1"/>
  <c r="B133" i="9" s="1"/>
  <c r="F133" i="9"/>
  <c r="H132" i="9"/>
  <c r="G132" i="9"/>
  <c r="E132" i="9" s="1"/>
  <c r="F132" i="9"/>
  <c r="B132" i="9"/>
  <c r="H131" i="9"/>
  <c r="G131" i="9"/>
  <c r="F131" i="9"/>
  <c r="H130" i="9"/>
  <c r="G130" i="9"/>
  <c r="F130" i="9"/>
  <c r="E130" i="9"/>
  <c r="B130" i="9"/>
  <c r="H129" i="9"/>
  <c r="G129" i="9"/>
  <c r="F129" i="9"/>
  <c r="E129" i="9"/>
  <c r="H128" i="9"/>
  <c r="G128" i="9"/>
  <c r="F128" i="9"/>
  <c r="E128" i="9"/>
  <c r="B128" i="9" s="1"/>
  <c r="H127" i="9"/>
  <c r="G127" i="9"/>
  <c r="F127" i="9"/>
  <c r="E127" i="9"/>
  <c r="B127" i="9"/>
  <c r="H126" i="9"/>
  <c r="G126" i="9"/>
  <c r="E126" i="9" s="1"/>
  <c r="B126" i="9" s="1"/>
  <c r="F126" i="9"/>
  <c r="H125" i="9"/>
  <c r="G125" i="9"/>
  <c r="E125" i="9" s="1"/>
  <c r="F125" i="9"/>
  <c r="B125" i="9"/>
  <c r="H124" i="9"/>
  <c r="G124" i="9"/>
  <c r="E124" i="9" s="1"/>
  <c r="F124" i="9"/>
  <c r="B124" i="9"/>
  <c r="H123" i="9"/>
  <c r="G123" i="9"/>
  <c r="E123" i="9" s="1"/>
  <c r="F123" i="9"/>
  <c r="B123" i="9"/>
  <c r="H122" i="9"/>
  <c r="E122" i="9" s="1"/>
  <c r="B122" i="9" s="1"/>
  <c r="G122" i="9"/>
  <c r="F122" i="9"/>
  <c r="H121" i="9"/>
  <c r="G121" i="9"/>
  <c r="F121" i="9"/>
  <c r="E121" i="9"/>
  <c r="B121" i="9" s="1"/>
  <c r="H120" i="9"/>
  <c r="G120" i="9"/>
  <c r="F120" i="9"/>
  <c r="E120" i="9"/>
  <c r="B120" i="9" s="1"/>
  <c r="H119" i="9"/>
  <c r="G119" i="9"/>
  <c r="E119" i="9" s="1"/>
  <c r="B119" i="9" s="1"/>
  <c r="F119" i="9"/>
  <c r="H118" i="9"/>
  <c r="G118" i="9"/>
  <c r="E118" i="9" s="1"/>
  <c r="B118" i="9" s="1"/>
  <c r="F118" i="9"/>
  <c r="H117" i="9"/>
  <c r="E117" i="9" s="1"/>
  <c r="B117" i="9" s="1"/>
  <c r="G117" i="9"/>
  <c r="F117" i="9"/>
  <c r="H116" i="9"/>
  <c r="G116" i="9"/>
  <c r="F116" i="9"/>
  <c r="E116" i="9"/>
  <c r="B116" i="9" s="1"/>
  <c r="H115" i="9"/>
  <c r="G115" i="9"/>
  <c r="E115" i="9" s="1"/>
  <c r="F115" i="9"/>
  <c r="B115" i="9"/>
  <c r="H114" i="9"/>
  <c r="G114" i="9"/>
  <c r="E114" i="9" s="1"/>
  <c r="F114" i="9"/>
  <c r="H113" i="9"/>
  <c r="E113" i="9" s="1"/>
  <c r="B113" i="9" s="1"/>
  <c r="G113" i="9"/>
  <c r="F113" i="9"/>
  <c r="H112" i="9"/>
  <c r="E112" i="9" s="1"/>
  <c r="B112" i="9" s="1"/>
  <c r="G112" i="9"/>
  <c r="F112" i="9"/>
  <c r="H111" i="9"/>
  <c r="G111" i="9"/>
  <c r="F111" i="9"/>
  <c r="E111" i="9"/>
  <c r="B111" i="9" s="1"/>
  <c r="H110" i="9"/>
  <c r="G110" i="9"/>
  <c r="F110" i="9"/>
  <c r="E110" i="9"/>
  <c r="B110" i="9"/>
  <c r="H109" i="9"/>
  <c r="G109" i="9"/>
  <c r="E109" i="9" s="1"/>
  <c r="B109" i="9" s="1"/>
  <c r="F109" i="9"/>
  <c r="H108" i="9"/>
  <c r="G108" i="9"/>
  <c r="E108" i="9" s="1"/>
  <c r="F108" i="9"/>
  <c r="B108" i="9"/>
  <c r="H107" i="9"/>
  <c r="G107" i="9"/>
  <c r="F107" i="9"/>
  <c r="H106" i="9"/>
  <c r="G106" i="9"/>
  <c r="F106" i="9"/>
  <c r="E106" i="9"/>
  <c r="B106" i="9"/>
  <c r="H105" i="9"/>
  <c r="G105" i="9"/>
  <c r="F105" i="9"/>
  <c r="E105" i="9"/>
  <c r="B105" i="9"/>
  <c r="H104" i="9"/>
  <c r="G104" i="9"/>
  <c r="E104" i="9" s="1"/>
  <c r="F104" i="9"/>
  <c r="H103" i="9"/>
  <c r="G103" i="9"/>
  <c r="F103" i="9"/>
  <c r="E103" i="9"/>
  <c r="B103" i="9" s="1"/>
  <c r="H102" i="9"/>
  <c r="G102" i="9"/>
  <c r="F102" i="9"/>
  <c r="H101" i="9"/>
  <c r="G101" i="9"/>
  <c r="F101" i="9"/>
  <c r="E101" i="9"/>
  <c r="B101" i="9" s="1"/>
  <c r="H100" i="9"/>
  <c r="G100" i="9"/>
  <c r="F100" i="9"/>
  <c r="E100" i="9"/>
  <c r="B100" i="9"/>
  <c r="H99" i="9"/>
  <c r="G99" i="9"/>
  <c r="E99" i="9" s="1"/>
  <c r="B99" i="9" s="1"/>
  <c r="F99" i="9"/>
  <c r="H98" i="9"/>
  <c r="G98" i="9"/>
  <c r="F98" i="9"/>
  <c r="E98" i="9"/>
  <c r="B98" i="9" s="1"/>
  <c r="H97" i="9"/>
  <c r="E97" i="9" s="1"/>
  <c r="B97" i="9" s="1"/>
  <c r="G97" i="9"/>
  <c r="F97" i="9"/>
  <c r="H96" i="9"/>
  <c r="G96" i="9"/>
  <c r="F96" i="9"/>
  <c r="E96" i="9"/>
  <c r="B96" i="9" s="1"/>
  <c r="H95" i="9"/>
  <c r="E95" i="9" s="1"/>
  <c r="B95" i="9" s="1"/>
  <c r="G95" i="9"/>
  <c r="F95" i="9"/>
  <c r="H94" i="9"/>
  <c r="G94" i="9"/>
  <c r="F94" i="9"/>
  <c r="E94" i="9"/>
  <c r="B94" i="9" s="1"/>
  <c r="H93" i="9"/>
  <c r="G93" i="9"/>
  <c r="F93" i="9"/>
  <c r="E93" i="9"/>
  <c r="B93" i="9" s="1"/>
  <c r="H92" i="9"/>
  <c r="G92" i="9"/>
  <c r="E92" i="9" s="1"/>
  <c r="B92" i="9" s="1"/>
  <c r="F92" i="9"/>
  <c r="H91" i="9"/>
  <c r="G91" i="9"/>
  <c r="E91" i="9" s="1"/>
  <c r="F91" i="9"/>
  <c r="B91" i="9"/>
  <c r="H90" i="9"/>
  <c r="E90" i="9" s="1"/>
  <c r="B90" i="9" s="1"/>
  <c r="G90" i="9"/>
  <c r="F90" i="9"/>
  <c r="H89" i="9"/>
  <c r="G89" i="9"/>
  <c r="F89" i="9"/>
  <c r="E89" i="9"/>
  <c r="B89" i="9" s="1"/>
  <c r="H88" i="9"/>
  <c r="G88" i="9"/>
  <c r="F88" i="9"/>
  <c r="E88" i="9"/>
  <c r="B88" i="9" s="1"/>
  <c r="H87" i="9"/>
  <c r="G87" i="9"/>
  <c r="E87" i="9" s="1"/>
  <c r="F87" i="9"/>
  <c r="H86" i="9"/>
  <c r="G86" i="9"/>
  <c r="E86" i="9" s="1"/>
  <c r="B86" i="9" s="1"/>
  <c r="F86" i="9"/>
  <c r="H85" i="9"/>
  <c r="E85" i="9" s="1"/>
  <c r="B85" i="9" s="1"/>
  <c r="G85" i="9"/>
  <c r="F85" i="9"/>
  <c r="H84" i="9"/>
  <c r="G84" i="9"/>
  <c r="F84" i="9"/>
  <c r="E84" i="9"/>
  <c r="H83" i="9"/>
  <c r="G83" i="9"/>
  <c r="E83" i="9" s="1"/>
  <c r="F83" i="9"/>
  <c r="B83" i="9"/>
  <c r="H82" i="9"/>
  <c r="G82" i="9"/>
  <c r="E82" i="9" s="1"/>
  <c r="F82" i="9"/>
  <c r="H81" i="9"/>
  <c r="E81" i="9" s="1"/>
  <c r="G81" i="9"/>
  <c r="F81" i="9"/>
  <c r="B81" i="9"/>
  <c r="H80" i="9"/>
  <c r="E80" i="9" s="1"/>
  <c r="B80" i="9" s="1"/>
  <c r="G80" i="9"/>
  <c r="F80" i="9"/>
  <c r="H79" i="9"/>
  <c r="G79" i="9"/>
  <c r="F79" i="9"/>
  <c r="E79" i="9"/>
  <c r="B79" i="9" s="1"/>
  <c r="H78" i="9"/>
  <c r="G78" i="9"/>
  <c r="F78" i="9"/>
  <c r="E78" i="9"/>
  <c r="B78" i="9"/>
  <c r="H77" i="9"/>
  <c r="G77" i="9"/>
  <c r="E77" i="9" s="1"/>
  <c r="B77" i="9" s="1"/>
  <c r="F77" i="9"/>
  <c r="H76" i="9"/>
  <c r="G76" i="9"/>
  <c r="E76" i="9" s="1"/>
  <c r="F76" i="9"/>
  <c r="B76" i="9"/>
  <c r="H75" i="9"/>
  <c r="G75" i="9"/>
  <c r="F75" i="9"/>
  <c r="H74" i="9"/>
  <c r="G74" i="9"/>
  <c r="F74" i="9"/>
  <c r="E74" i="9"/>
  <c r="B74" i="9"/>
  <c r="H73" i="9"/>
  <c r="G73" i="9"/>
  <c r="F73" i="9"/>
  <c r="E73" i="9"/>
  <c r="B73" i="9"/>
  <c r="H72" i="9"/>
  <c r="G72" i="9"/>
  <c r="E72" i="9" s="1"/>
  <c r="F72" i="9"/>
  <c r="H71" i="9"/>
  <c r="G71" i="9"/>
  <c r="F71" i="9"/>
  <c r="E71" i="9"/>
  <c r="B71" i="9" s="1"/>
  <c r="H70" i="9"/>
  <c r="G70" i="9"/>
  <c r="E70" i="9" s="1"/>
  <c r="B70" i="9" s="1"/>
  <c r="F70" i="9"/>
  <c r="H69" i="9"/>
  <c r="G69" i="9"/>
  <c r="F69" i="9"/>
  <c r="E69" i="9"/>
  <c r="B69" i="9" s="1"/>
  <c r="H68" i="9"/>
  <c r="G68" i="9"/>
  <c r="F68" i="9"/>
  <c r="E68" i="9"/>
  <c r="B68" i="9"/>
  <c r="H67" i="9"/>
  <c r="G67" i="9"/>
  <c r="E67" i="9" s="1"/>
  <c r="B67" i="9" s="1"/>
  <c r="F67" i="9"/>
  <c r="H66" i="9"/>
  <c r="G66" i="9"/>
  <c r="E66" i="9" s="1"/>
  <c r="F66" i="9"/>
  <c r="B66" i="9"/>
  <c r="H65" i="9"/>
  <c r="E65" i="9" s="1"/>
  <c r="B65" i="9" s="1"/>
  <c r="G65" i="9"/>
  <c r="F65" i="9"/>
  <c r="H64" i="9"/>
  <c r="G64" i="9"/>
  <c r="F64" i="9"/>
  <c r="E64" i="9"/>
  <c r="B64" i="9" s="1"/>
  <c r="H63" i="9"/>
  <c r="G63" i="9"/>
  <c r="F63" i="9"/>
  <c r="E63" i="9"/>
  <c r="B63" i="9" s="1"/>
  <c r="H62" i="9"/>
  <c r="G62" i="9"/>
  <c r="F62" i="9"/>
  <c r="H61" i="9"/>
  <c r="G61" i="9"/>
  <c r="F61" i="9"/>
  <c r="E61" i="9"/>
  <c r="B61" i="9"/>
  <c r="H60" i="9"/>
  <c r="G60" i="9"/>
  <c r="F60" i="9"/>
  <c r="E60" i="9"/>
  <c r="B60" i="9"/>
  <c r="H59" i="9"/>
  <c r="G59" i="9"/>
  <c r="E59" i="9" s="1"/>
  <c r="F59" i="9"/>
  <c r="H58" i="9"/>
  <c r="G58" i="9"/>
  <c r="E58" i="9" s="1"/>
  <c r="F58" i="9"/>
  <c r="B58" i="9"/>
  <c r="H57" i="9"/>
  <c r="E57" i="9" s="1"/>
  <c r="B57" i="9" s="1"/>
  <c r="G57" i="9"/>
  <c r="F57" i="9"/>
  <c r="H56" i="9"/>
  <c r="G56" i="9"/>
  <c r="F56" i="9"/>
  <c r="E56" i="9"/>
  <c r="B56" i="9" s="1"/>
  <c r="H55" i="9"/>
  <c r="G55" i="9"/>
  <c r="F55" i="9"/>
  <c r="E55" i="9"/>
  <c r="B55" i="9" s="1"/>
  <c r="H54" i="9"/>
  <c r="G54" i="9"/>
  <c r="F54" i="9"/>
  <c r="H53" i="9"/>
  <c r="G53" i="9"/>
  <c r="F53" i="9"/>
  <c r="E53" i="9"/>
  <c r="B53" i="9"/>
  <c r="H52" i="9"/>
  <c r="G52" i="9"/>
  <c r="F52" i="9"/>
  <c r="E52" i="9"/>
  <c r="B52" i="9"/>
  <c r="H51" i="9"/>
  <c r="G51" i="9"/>
  <c r="E51" i="9" s="1"/>
  <c r="F51" i="9"/>
  <c r="H50" i="9"/>
  <c r="G50" i="9"/>
  <c r="E50" i="9" s="1"/>
  <c r="B50" i="9" s="1"/>
  <c r="F50" i="9"/>
  <c r="H49" i="9"/>
  <c r="E49" i="9" s="1"/>
  <c r="B49" i="9" s="1"/>
  <c r="G49" i="9"/>
  <c r="F49" i="9"/>
  <c r="H48" i="9"/>
  <c r="G48" i="9"/>
  <c r="F48" i="9"/>
  <c r="E48" i="9"/>
  <c r="H47" i="9"/>
  <c r="G47" i="9"/>
  <c r="F47" i="9"/>
  <c r="E47" i="9"/>
  <c r="B47" i="9" s="1"/>
  <c r="H46" i="9"/>
  <c r="G46" i="9"/>
  <c r="E46" i="9" s="1"/>
  <c r="B46" i="9" s="1"/>
  <c r="F46" i="9"/>
  <c r="H45" i="9"/>
  <c r="G45" i="9"/>
  <c r="F45" i="9"/>
  <c r="E45" i="9"/>
  <c r="B45" i="9" s="1"/>
  <c r="H44" i="9"/>
  <c r="G44" i="9"/>
  <c r="F44" i="9"/>
  <c r="E44" i="9"/>
  <c r="B44" i="9"/>
  <c r="H43" i="9"/>
  <c r="G43" i="9"/>
  <c r="E43" i="9" s="1"/>
  <c r="B43" i="9" s="1"/>
  <c r="F43" i="9"/>
  <c r="H42" i="9"/>
  <c r="G42" i="9"/>
  <c r="E42" i="9" s="1"/>
  <c r="B42" i="9" s="1"/>
  <c r="F42" i="9"/>
  <c r="H41" i="9"/>
  <c r="E41" i="9" s="1"/>
  <c r="B41" i="9" s="1"/>
  <c r="G41" i="9"/>
  <c r="F41" i="9"/>
  <c r="H40" i="9"/>
  <c r="G40" i="9"/>
  <c r="F40" i="9"/>
  <c r="E40" i="9"/>
  <c r="H39" i="9"/>
  <c r="G39" i="9"/>
  <c r="F39" i="9"/>
  <c r="E39" i="9"/>
  <c r="B39" i="9" s="1"/>
  <c r="H38" i="9"/>
  <c r="G38" i="9"/>
  <c r="E38" i="9" s="1"/>
  <c r="B38" i="9" s="1"/>
  <c r="F38" i="9"/>
  <c r="H37" i="9"/>
  <c r="G37" i="9"/>
  <c r="E37" i="9" s="1"/>
  <c r="B37" i="9" s="1"/>
  <c r="F37" i="9"/>
  <c r="H36" i="9"/>
  <c r="G36" i="9"/>
  <c r="F36" i="9"/>
  <c r="E36" i="9"/>
  <c r="B36" i="9"/>
  <c r="H35" i="9"/>
  <c r="G35" i="9"/>
  <c r="E35" i="9" s="1"/>
  <c r="B35" i="9" s="1"/>
  <c r="F35" i="9"/>
  <c r="H34" i="9"/>
  <c r="G34" i="9"/>
  <c r="E34" i="9" s="1"/>
  <c r="B34" i="9" s="1"/>
  <c r="F34" i="9"/>
  <c r="H33" i="9"/>
  <c r="E33" i="9" s="1"/>
  <c r="B33" i="9" s="1"/>
  <c r="G33" i="9"/>
  <c r="F33" i="9"/>
  <c r="H32" i="9"/>
  <c r="G32" i="9"/>
  <c r="F32" i="9"/>
  <c r="E32" i="9"/>
  <c r="B32" i="9" s="1"/>
  <c r="H31" i="9"/>
  <c r="G31" i="9"/>
  <c r="F31" i="9"/>
  <c r="E31" i="9"/>
  <c r="B31" i="9" s="1"/>
  <c r="H30" i="9"/>
  <c r="G30" i="9"/>
  <c r="F30" i="9"/>
  <c r="H29" i="9"/>
  <c r="G29" i="9"/>
  <c r="F29" i="9"/>
  <c r="E29" i="9"/>
  <c r="B29" i="9"/>
  <c r="H28" i="9"/>
  <c r="G28" i="9"/>
  <c r="F28" i="9"/>
  <c r="E28" i="9"/>
  <c r="B28" i="9"/>
  <c r="H27" i="9"/>
  <c r="G27" i="9"/>
  <c r="E27" i="9" s="1"/>
  <c r="F27" i="9"/>
  <c r="H26" i="9"/>
  <c r="G26" i="9"/>
  <c r="E26" i="9" s="1"/>
  <c r="F26" i="9"/>
  <c r="B26" i="9"/>
  <c r="H25" i="9"/>
  <c r="E25" i="9" s="1"/>
  <c r="B25" i="9" s="1"/>
  <c r="G25" i="9"/>
  <c r="F25" i="9"/>
  <c r="F24" i="9"/>
  <c r="F4" i="9"/>
  <c r="O3" i="9"/>
  <c r="G296" i="9" s="1"/>
  <c r="E296" i="9" s="1"/>
  <c r="B296" i="9" s="1"/>
  <c r="I3" i="9"/>
  <c r="H3" i="9"/>
  <c r="G3" i="9"/>
  <c r="D104" i="8"/>
  <c r="C1681" i="1" s="1"/>
  <c r="D97" i="8"/>
  <c r="D92" i="8"/>
  <c r="D87" i="8"/>
  <c r="D82" i="8"/>
  <c r="D77" i="8"/>
  <c r="D72" i="8"/>
  <c r="D67" i="8"/>
  <c r="D62" i="8"/>
  <c r="D57" i="8"/>
  <c r="D51" i="8" s="1"/>
  <c r="D52" i="8"/>
  <c r="D46" i="8"/>
  <c r="D37" i="8"/>
  <c r="D27" i="8"/>
  <c r="D25" i="8" s="1"/>
  <c r="D18" i="8"/>
  <c r="D8" i="8"/>
  <c r="D6" i="8"/>
  <c r="C1583" i="1" s="1"/>
  <c r="H1583" i="1" s="1"/>
  <c r="E44" i="7"/>
  <c r="D44" i="7"/>
  <c r="E39" i="7"/>
  <c r="D39" i="7"/>
  <c r="D38" i="7" s="1"/>
  <c r="E38" i="7"/>
  <c r="E30" i="7"/>
  <c r="D30" i="7"/>
  <c r="E23" i="7"/>
  <c r="E22" i="7" s="1"/>
  <c r="D23" i="7"/>
  <c r="D22" i="7"/>
  <c r="D5" i="7" s="1"/>
  <c r="E14" i="7"/>
  <c r="E6" i="7" s="1"/>
  <c r="D14" i="7"/>
  <c r="E7" i="7"/>
  <c r="D7" i="7"/>
  <c r="D6"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6" i="5"/>
  <c r="D296" i="5"/>
  <c r="F295" i="5"/>
  <c r="F294" i="5"/>
  <c r="F293" i="5"/>
  <c r="F292" i="5"/>
  <c r="E291" i="5"/>
  <c r="D291" i="5"/>
  <c r="F291" i="5" s="1"/>
  <c r="F290" i="5"/>
  <c r="F289" i="5"/>
  <c r="F288" i="5"/>
  <c r="F287" i="5"/>
  <c r="F286" i="5"/>
  <c r="F285" i="5"/>
  <c r="F284" i="5"/>
  <c r="F283" i="5"/>
  <c r="F282" i="5"/>
  <c r="F281" i="5"/>
  <c r="F280" i="5"/>
  <c r="F279" i="5"/>
  <c r="F278" i="5"/>
  <c r="E277" i="5"/>
  <c r="E274" i="5" s="1"/>
  <c r="F274" i="5" s="1"/>
  <c r="D277" i="5"/>
  <c r="F277" i="5" s="1"/>
  <c r="F276" i="5"/>
  <c r="F275" i="5"/>
  <c r="D274" i="5"/>
  <c r="F273" i="5"/>
  <c r="F272" i="5"/>
  <c r="F271" i="5"/>
  <c r="F270" i="5"/>
  <c r="F269" i="5"/>
  <c r="F268" i="5"/>
  <c r="F267" i="5"/>
  <c r="F266" i="5"/>
  <c r="F265" i="5"/>
  <c r="F264" i="5"/>
  <c r="E264" i="5"/>
  <c r="D264" i="5"/>
  <c r="F263" i="5"/>
  <c r="F262" i="5"/>
  <c r="F261" i="5"/>
  <c r="E260" i="5"/>
  <c r="D260" i="5"/>
  <c r="F260" i="5" s="1"/>
  <c r="F259" i="5"/>
  <c r="F258" i="5"/>
  <c r="F257" i="5"/>
  <c r="F256" i="5"/>
  <c r="E256" i="5"/>
  <c r="D256" i="5"/>
  <c r="E255" i="5"/>
  <c r="D255" i="5"/>
  <c r="F255" i="5" s="1"/>
  <c r="F254" i="5"/>
  <c r="F253" i="5"/>
  <c r="F252" i="5"/>
  <c r="E252" i="5"/>
  <c r="D252" i="5"/>
  <c r="D251" i="5"/>
  <c r="F250" i="5"/>
  <c r="F249" i="5"/>
  <c r="E248" i="5"/>
  <c r="D248" i="5"/>
  <c r="F248" i="5" s="1"/>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E219" i="5" s="1"/>
  <c r="H339" i="9" s="1"/>
  <c r="D220" i="5"/>
  <c r="D219" i="5" s="1"/>
  <c r="F218" i="5"/>
  <c r="F217" i="5"/>
  <c r="F216" i="5"/>
  <c r="F215" i="5"/>
  <c r="F214" i="5"/>
  <c r="F213" i="5"/>
  <c r="F212" i="5"/>
  <c r="E211" i="5"/>
  <c r="D211" i="5"/>
  <c r="F211" i="5" s="1"/>
  <c r="F210" i="5"/>
  <c r="F209" i="5"/>
  <c r="F208" i="5"/>
  <c r="F207" i="5"/>
  <c r="F206" i="5"/>
  <c r="F205" i="5"/>
  <c r="E204" i="5"/>
  <c r="E203" i="5" s="1"/>
  <c r="H338" i="9" s="1"/>
  <c r="D204" i="5"/>
  <c r="F202" i="5"/>
  <c r="F201" i="5"/>
  <c r="F200" i="5"/>
  <c r="F199" i="5"/>
  <c r="F198" i="5"/>
  <c r="F197" i="5"/>
  <c r="E197" i="5"/>
  <c r="H337" i="9" s="1"/>
  <c r="D197" i="5"/>
  <c r="G337" i="9" s="1"/>
  <c r="F196" i="5"/>
  <c r="F195" i="5"/>
  <c r="F194" i="5"/>
  <c r="F193" i="5"/>
  <c r="F192" i="5"/>
  <c r="F191" i="5"/>
  <c r="F190" i="5"/>
  <c r="F189" i="5"/>
  <c r="F188" i="5"/>
  <c r="F187" i="5"/>
  <c r="E186" i="5"/>
  <c r="E178" i="5" s="1"/>
  <c r="D186" i="5"/>
  <c r="F186" i="5" s="1"/>
  <c r="F185" i="5"/>
  <c r="F184" i="5"/>
  <c r="F183" i="5"/>
  <c r="F182" i="5"/>
  <c r="F181" i="5"/>
  <c r="E181" i="5"/>
  <c r="D181" i="5"/>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50" i="5" s="1"/>
  <c r="F149" i="5"/>
  <c r="F148" i="5"/>
  <c r="E147" i="5"/>
  <c r="D1152" i="1" s="1"/>
  <c r="F146" i="5"/>
  <c r="F145" i="5"/>
  <c r="F144" i="5"/>
  <c r="F143" i="5"/>
  <c r="E143" i="5"/>
  <c r="D143" i="5"/>
  <c r="F142" i="5"/>
  <c r="F141" i="5"/>
  <c r="F140" i="5"/>
  <c r="F139" i="5"/>
  <c r="F138" i="5"/>
  <c r="F137" i="5"/>
  <c r="E136" i="5"/>
  <c r="E135" i="5" s="1"/>
  <c r="D136" i="5"/>
  <c r="D135" i="5"/>
  <c r="F135" i="5" s="1"/>
  <c r="F134" i="5"/>
  <c r="F133" i="5"/>
  <c r="F132" i="5"/>
  <c r="F131" i="5"/>
  <c r="F130" i="5"/>
  <c r="F129" i="5"/>
  <c r="F128" i="5"/>
  <c r="F127" i="5"/>
  <c r="E127" i="5"/>
  <c r="E119" i="5" s="1"/>
  <c r="D127" i="5"/>
  <c r="F126" i="5"/>
  <c r="F125" i="5"/>
  <c r="F124" i="5"/>
  <c r="F123" i="5"/>
  <c r="F122" i="5"/>
  <c r="F121" i="5"/>
  <c r="F120" i="5"/>
  <c r="E120" i="5"/>
  <c r="D120" i="5"/>
  <c r="D119" i="5" s="1"/>
  <c r="F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4" i="9" s="1"/>
  <c r="D89" i="5"/>
  <c r="E88" i="5"/>
  <c r="D88" i="5"/>
  <c r="F88" i="5" s="1"/>
  <c r="F87" i="5"/>
  <c r="F86" i="5"/>
  <c r="F85" i="5"/>
  <c r="F84" i="5"/>
  <c r="F83" i="5"/>
  <c r="E82" i="5"/>
  <c r="D82" i="5"/>
  <c r="F81" i="5"/>
  <c r="F80" i="5"/>
  <c r="F79" i="5"/>
  <c r="F78" i="5"/>
  <c r="F77" i="5"/>
  <c r="E76" i="5"/>
  <c r="D76" i="5"/>
  <c r="F76" i="5" s="1"/>
  <c r="F75" i="5"/>
  <c r="F74" i="5"/>
  <c r="F73" i="5"/>
  <c r="F72" i="5"/>
  <c r="E71" i="5"/>
  <c r="E70" i="5" s="1"/>
  <c r="D71"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E633" i="4"/>
  <c r="E629" i="4" s="1"/>
  <c r="D633" i="4"/>
  <c r="F633" i="4" s="1"/>
  <c r="F632" i="4"/>
  <c r="F631" i="4"/>
  <c r="F630" i="4"/>
  <c r="E630" i="4"/>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E156" i="9" s="1"/>
  <c r="F606" i="4"/>
  <c r="F605" i="4"/>
  <c r="F604" i="4"/>
  <c r="E603" i="4"/>
  <c r="D603" i="4"/>
  <c r="F603" i="4" s="1"/>
  <c r="F602" i="4"/>
  <c r="F601" i="4"/>
  <c r="F600" i="4"/>
  <c r="F599" i="4"/>
  <c r="E598" i="4"/>
  <c r="E597" i="4" s="1"/>
  <c r="D598" i="4"/>
  <c r="D597" i="4" s="1"/>
  <c r="F597" i="4" s="1"/>
  <c r="F596" i="4"/>
  <c r="F595" i="4"/>
  <c r="E594" i="4"/>
  <c r="D594" i="4"/>
  <c r="F594" i="4" s="1"/>
  <c r="F593" i="4"/>
  <c r="F592" i="4"/>
  <c r="E591" i="4"/>
  <c r="D591" i="4"/>
  <c r="F591" i="4" s="1"/>
  <c r="F590" i="4"/>
  <c r="E589" i="4"/>
  <c r="E584" i="4" s="1"/>
  <c r="D589" i="4"/>
  <c r="F589" i="4" s="1"/>
  <c r="F588" i="4"/>
  <c r="F587" i="4"/>
  <c r="F586" i="4"/>
  <c r="F585" i="4"/>
  <c r="E585" i="4"/>
  <c r="D585" i="4"/>
  <c r="D584" i="4" s="1"/>
  <c r="F584" i="4" s="1"/>
  <c r="F583" i="4"/>
  <c r="F582" i="4"/>
  <c r="F581" i="4"/>
  <c r="E581" i="4"/>
  <c r="D581" i="4"/>
  <c r="F580" i="4"/>
  <c r="F579" i="4"/>
  <c r="E578" i="4"/>
  <c r="D578" i="4"/>
  <c r="F577" i="4"/>
  <c r="F576" i="4"/>
  <c r="E575" i="4"/>
  <c r="D575" i="4"/>
  <c r="F575" i="4" s="1"/>
  <c r="F574" i="4"/>
  <c r="F573" i="4"/>
  <c r="F572" i="4"/>
  <c r="E572" i="4"/>
  <c r="E571" i="4" s="1"/>
  <c r="E535" i="4" s="1"/>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E536" i="4"/>
  <c r="F534" i="4"/>
  <c r="F533" i="4"/>
  <c r="F532" i="4"/>
  <c r="E532" i="4"/>
  <c r="D532" i="4"/>
  <c r="F531" i="4"/>
  <c r="F530" i="4"/>
  <c r="F529" i="4"/>
  <c r="E529" i="4"/>
  <c r="D529" i="4"/>
  <c r="F528" i="4"/>
  <c r="F527" i="4"/>
  <c r="E526" i="4"/>
  <c r="D526" i="4"/>
  <c r="F526" i="4" s="1"/>
  <c r="F525" i="4"/>
  <c r="F524" i="4"/>
  <c r="E523" i="4"/>
  <c r="E522" i="4" s="1"/>
  <c r="D523" i="4"/>
  <c r="F523"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E485" i="4"/>
  <c r="D485" i="4"/>
  <c r="F485" i="4" s="1"/>
  <c r="F484" i="4"/>
  <c r="F483" i="4"/>
  <c r="F482" i="4"/>
  <c r="F481" i="4"/>
  <c r="E480" i="4"/>
  <c r="E479" i="4" s="1"/>
  <c r="D480" i="4"/>
  <c r="D479" i="4" s="1"/>
  <c r="F479" i="4" s="1"/>
  <c r="F478" i="4"/>
  <c r="F477" i="4"/>
  <c r="E476" i="4"/>
  <c r="D476" i="4"/>
  <c r="F476" i="4" s="1"/>
  <c r="F475" i="4"/>
  <c r="F474" i="4"/>
  <c r="E473" i="4"/>
  <c r="E466" i="4" s="1"/>
  <c r="D473" i="4"/>
  <c r="F473" i="4" s="1"/>
  <c r="F472" i="4"/>
  <c r="F471" i="4"/>
  <c r="F470" i="4"/>
  <c r="E470" i="4"/>
  <c r="D470" i="4"/>
  <c r="F469" i="4"/>
  <c r="F468" i="4"/>
  <c r="F467" i="4"/>
  <c r="E467" i="4"/>
  <c r="D467" i="4"/>
  <c r="D466" i="4" s="1"/>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D431" i="4" s="1"/>
  <c r="E428" i="4"/>
  <c r="D428" i="4"/>
  <c r="F428" i="4" s="1"/>
  <c r="E427" i="4"/>
  <c r="E648" i="4" s="1"/>
  <c r="D427" i="4"/>
  <c r="F427" i="4" s="1"/>
  <c r="E426" i="4"/>
  <c r="E647" i="4" s="1"/>
  <c r="D426" i="4"/>
  <c r="F421" i="4"/>
  <c r="F420" i="4"/>
  <c r="F419" i="4"/>
  <c r="F416" i="4"/>
  <c r="F415" i="4"/>
  <c r="F414" i="4"/>
  <c r="F413" i="4"/>
  <c r="F412" i="4"/>
  <c r="E412" i="4"/>
  <c r="D412" i="4"/>
  <c r="F411" i="4"/>
  <c r="F410" i="4"/>
  <c r="E410" i="4"/>
  <c r="D410" i="4"/>
  <c r="F409" i="4"/>
  <c r="F408" i="4"/>
  <c r="E407" i="4"/>
  <c r="E406" i="4" s="1"/>
  <c r="D407" i="4"/>
  <c r="F405" i="4"/>
  <c r="F404" i="4"/>
  <c r="F403" i="4"/>
  <c r="F402" i="4"/>
  <c r="E401" i="4"/>
  <c r="F401" i="4" s="1"/>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D379" i="4"/>
  <c r="F378" i="4"/>
  <c r="F377" i="4"/>
  <c r="F376" i="4"/>
  <c r="F375" i="4"/>
  <c r="F374" i="4"/>
  <c r="E374" i="4"/>
  <c r="D374" i="4"/>
  <c r="E373" i="4"/>
  <c r="F372" i="4"/>
  <c r="F371" i="4"/>
  <c r="F370" i="4"/>
  <c r="F369" i="4"/>
  <c r="F368" i="4"/>
  <c r="F367" i="4"/>
  <c r="F366" i="4"/>
  <c r="E366" i="4"/>
  <c r="D366" i="4"/>
  <c r="F365" i="4"/>
  <c r="F364" i="4"/>
  <c r="F363" i="4"/>
  <c r="E362" i="4"/>
  <c r="E361" i="4" s="1"/>
  <c r="E360" i="4" s="1"/>
  <c r="D362" i="4"/>
  <c r="F359" i="4"/>
  <c r="F358" i="4"/>
  <c r="E358" i="4"/>
  <c r="D358" i="4"/>
  <c r="F357" i="4"/>
  <c r="F356" i="4"/>
  <c r="E355" i="4"/>
  <c r="E354" i="4" s="1"/>
  <c r="D355" i="4"/>
  <c r="F353" i="4"/>
  <c r="F352" i="4"/>
  <c r="F351" i="4"/>
  <c r="F350" i="4"/>
  <c r="F349" i="4"/>
  <c r="E349" i="4"/>
  <c r="E321" i="4" s="1"/>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6" i="4"/>
  <c r="F325" i="4"/>
  <c r="F324" i="4"/>
  <c r="F323" i="4"/>
  <c r="F322" i="4"/>
  <c r="E322" i="4"/>
  <c r="D322" i="4"/>
  <c r="F320" i="4"/>
  <c r="F319" i="4"/>
  <c r="F318" i="4"/>
  <c r="F317" i="4"/>
  <c r="F316" i="4"/>
  <c r="F315" i="4"/>
  <c r="F314" i="4"/>
  <c r="E314" i="4"/>
  <c r="D314" i="4"/>
  <c r="F313" i="4"/>
  <c r="F312" i="4"/>
  <c r="F311" i="4"/>
  <c r="E310" i="4"/>
  <c r="E309" i="4" s="1"/>
  <c r="D310"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D273" i="4" s="1"/>
  <c r="F277" i="4"/>
  <c r="F276" i="4"/>
  <c r="F275" i="4"/>
  <c r="E274" i="4"/>
  <c r="E273" i="4" s="1"/>
  <c r="D274" i="4"/>
  <c r="F272" i="4"/>
  <c r="F271" i="4"/>
  <c r="F270" i="4"/>
  <c r="F269" i="4"/>
  <c r="E269" i="4"/>
  <c r="D269" i="4"/>
  <c r="F268" i="4"/>
  <c r="F267" i="4"/>
  <c r="F266" i="4"/>
  <c r="F265" i="4"/>
  <c r="F264" i="4"/>
  <c r="F263" i="4"/>
  <c r="E263" i="4"/>
  <c r="D263" i="4"/>
  <c r="D262" i="4" s="1"/>
  <c r="F262" i="4" s="1"/>
  <c r="E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F225" i="4"/>
  <c r="E225" i="4"/>
  <c r="D225" i="4"/>
  <c r="F224" i="4"/>
  <c r="F223" i="4"/>
  <c r="E222" i="4"/>
  <c r="E221" i="4" s="1"/>
  <c r="D222" i="4"/>
  <c r="D221" i="4" s="1"/>
  <c r="F220" i="4"/>
  <c r="F219" i="4"/>
  <c r="F218" i="4"/>
  <c r="F217" i="4"/>
  <c r="F216" i="4"/>
  <c r="E216" i="4"/>
  <c r="D216" i="4"/>
  <c r="F215" i="4"/>
  <c r="F214" i="4"/>
  <c r="F213" i="4"/>
  <c r="F212" i="4"/>
  <c r="F211" i="4"/>
  <c r="F210" i="4"/>
  <c r="F209" i="4"/>
  <c r="E208" i="4"/>
  <c r="D208" i="4"/>
  <c r="F207" i="4"/>
  <c r="F206" i="4"/>
  <c r="F205" i="4"/>
  <c r="F204" i="4"/>
  <c r="F203" i="4"/>
  <c r="E203" i="4"/>
  <c r="D203" i="4"/>
  <c r="E202"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F170" i="4" s="1"/>
  <c r="D170" i="4"/>
  <c r="F169" i="4"/>
  <c r="F168" i="4"/>
  <c r="F167" i="4"/>
  <c r="F166" i="4"/>
  <c r="E165" i="4"/>
  <c r="D165" i="4"/>
  <c r="F165" i="4" s="1"/>
  <c r="E164" i="4"/>
  <c r="D164" i="4"/>
  <c r="F163" i="4"/>
  <c r="F162" i="4"/>
  <c r="F161" i="4"/>
  <c r="E160" i="4"/>
  <c r="F160" i="4" s="1"/>
  <c r="D160" i="4"/>
  <c r="F159" i="4"/>
  <c r="F158" i="4"/>
  <c r="F157" i="4"/>
  <c r="F156" i="4"/>
  <c r="F155" i="4"/>
  <c r="E154" i="4"/>
  <c r="F154" i="4" s="1"/>
  <c r="D154" i="4"/>
  <c r="E153" i="4"/>
  <c r="D153" i="4"/>
  <c r="F151" i="4"/>
  <c r="F150" i="4"/>
  <c r="F149" i="4"/>
  <c r="F148" i="4"/>
  <c r="F147" i="4"/>
  <c r="F146" i="4"/>
  <c r="F145" i="4"/>
  <c r="F144" i="4"/>
  <c r="F143" i="4"/>
  <c r="F142" i="4"/>
  <c r="F141" i="4"/>
  <c r="E141" i="4"/>
  <c r="E140" i="4" s="1"/>
  <c r="D141" i="4"/>
  <c r="D140" i="4"/>
  <c r="F140" i="4" s="1"/>
  <c r="F139" i="4"/>
  <c r="F138" i="4"/>
  <c r="F137" i="4"/>
  <c r="F136" i="4"/>
  <c r="F135" i="4"/>
  <c r="E135" i="4"/>
  <c r="D135" i="4"/>
  <c r="D134" i="4" s="1"/>
  <c r="F134" i="4"/>
  <c r="E134" i="4"/>
  <c r="F133" i="4"/>
  <c r="F132" i="4"/>
  <c r="F131" i="4"/>
  <c r="F130" i="4"/>
  <c r="E129" i="4"/>
  <c r="E125" i="4" s="1"/>
  <c r="D129" i="4"/>
  <c r="F129" i="4" s="1"/>
  <c r="F128" i="4"/>
  <c r="F127" i="4"/>
  <c r="F126" i="4"/>
  <c r="E126" i="4"/>
  <c r="D126" i="4"/>
  <c r="F124" i="4"/>
  <c r="F123" i="4"/>
  <c r="F122" i="4"/>
  <c r="F121" i="4"/>
  <c r="E120" i="4"/>
  <c r="D120" i="4"/>
  <c r="F120" i="4" s="1"/>
  <c r="F119" i="4"/>
  <c r="F118" i="4"/>
  <c r="F117" i="4"/>
  <c r="F116" i="4"/>
  <c r="F115" i="4"/>
  <c r="F114" i="4"/>
  <c r="F113" i="4"/>
  <c r="E112" i="4"/>
  <c r="F112" i="4" s="1"/>
  <c r="D112" i="4"/>
  <c r="F111" i="4"/>
  <c r="F110" i="4"/>
  <c r="F109" i="4"/>
  <c r="F108" i="4"/>
  <c r="E107" i="4"/>
  <c r="E106" i="4" s="1"/>
  <c r="D107" i="4"/>
  <c r="F107" i="4" s="1"/>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D82" i="4" s="1"/>
  <c r="F82" i="4" s="1"/>
  <c r="E82" i="4"/>
  <c r="F81" i="4"/>
  <c r="F80" i="4"/>
  <c r="F79" i="4"/>
  <c r="F78" i="4"/>
  <c r="E77" i="4"/>
  <c r="D77" i="4"/>
  <c r="F77" i="4" s="1"/>
  <c r="F76" i="4"/>
  <c r="F75" i="4"/>
  <c r="E74" i="4"/>
  <c r="D74" i="4"/>
  <c r="F74" i="4" s="1"/>
  <c r="F73" i="4"/>
  <c r="F72" i="4"/>
  <c r="F71" i="4"/>
  <c r="E71" i="4"/>
  <c r="D71" i="4"/>
  <c r="F70" i="4"/>
  <c r="F69" i="4"/>
  <c r="E68" i="4"/>
  <c r="F68" i="4" s="1"/>
  <c r="D68" i="4"/>
  <c r="F67" i="4"/>
  <c r="F66" i="4"/>
  <c r="F65" i="4"/>
  <c r="E64" i="4"/>
  <c r="D64" i="4"/>
  <c r="F64" i="4" s="1"/>
  <c r="F63" i="4"/>
  <c r="F62" i="4"/>
  <c r="E61" i="4"/>
  <c r="D61" i="4"/>
  <c r="F61" i="4" s="1"/>
  <c r="F60" i="4"/>
  <c r="F59" i="4"/>
  <c r="E58" i="4"/>
  <c r="F58" i="4" s="1"/>
  <c r="D58" i="4"/>
  <c r="F57" i="4"/>
  <c r="F56" i="4"/>
  <c r="F55" i="4"/>
  <c r="F54" i="4"/>
  <c r="E53" i="4"/>
  <c r="D53" i="4"/>
  <c r="F53" i="4" s="1"/>
  <c r="F52" i="4"/>
  <c r="F51" i="4"/>
  <c r="F50" i="4"/>
  <c r="E50" i="4"/>
  <c r="E49" i="4" s="1"/>
  <c r="D50" i="4"/>
  <c r="F48" i="4"/>
  <c r="F47" i="4"/>
  <c r="F46" i="4"/>
  <c r="F45" i="4"/>
  <c r="E44" i="4"/>
  <c r="D44" i="4"/>
  <c r="F44" i="4" s="1"/>
  <c r="E43"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G208" i="9" s="1"/>
  <c r="E208" i="9" s="1"/>
  <c r="B208" i="9" s="1"/>
  <c r="F16" i="4"/>
  <c r="F15" i="4"/>
  <c r="F14" i="4"/>
  <c r="F13" i="4"/>
  <c r="F12" i="4"/>
  <c r="F11" i="4"/>
  <c r="F10" i="4"/>
  <c r="F9" i="4"/>
  <c r="E8" i="4"/>
  <c r="F8" i="4" s="1"/>
  <c r="D8" i="4"/>
  <c r="G41" i="3"/>
  <c r="B41" i="3"/>
  <c r="G40" i="3"/>
  <c r="B40" i="3"/>
  <c r="G39" i="3"/>
  <c r="B39" i="3"/>
  <c r="H38" i="3"/>
  <c r="G38" i="3"/>
  <c r="B38" i="3"/>
  <c r="I36" i="3"/>
  <c r="H36" i="3"/>
  <c r="G36" i="3"/>
  <c r="B36" i="3"/>
  <c r="I35" i="3"/>
  <c r="H35" i="3"/>
  <c r="G35" i="3"/>
  <c r="B35" i="3"/>
  <c r="I34" i="3"/>
  <c r="H34" i="3"/>
  <c r="G34" i="3"/>
  <c r="B34" i="3"/>
  <c r="G33" i="3"/>
  <c r="B33" i="3"/>
  <c r="G31" i="3"/>
  <c r="B31" i="3"/>
  <c r="I30" i="3"/>
  <c r="G30" i="3"/>
  <c r="B30" i="3"/>
  <c r="I29" i="3"/>
  <c r="H29" i="3"/>
  <c r="G29" i="3"/>
  <c r="B29" i="3"/>
  <c r="G28" i="3"/>
  <c r="B28" i="3"/>
  <c r="I27" i="3"/>
  <c r="H27" i="3"/>
  <c r="G27" i="3"/>
  <c r="B27" i="3"/>
  <c r="G25" i="3"/>
  <c r="B25" i="3"/>
  <c r="G24" i="3"/>
  <c r="B24" i="3"/>
  <c r="G23" i="3"/>
  <c r="B23" i="3"/>
  <c r="I22" i="3"/>
  <c r="G22" i="3"/>
  <c r="B22" i="3"/>
  <c r="G20" i="3"/>
  <c r="B20" i="3"/>
  <c r="G19" i="3"/>
  <c r="B19" i="3"/>
  <c r="G18" i="3"/>
  <c r="B18" i="3"/>
  <c r="G17" i="3"/>
  <c r="B17" i="3"/>
  <c r="H10" i="3" a="1"/>
  <c r="H10" i="3" s="1"/>
  <c r="L3" i="9" s="1"/>
  <c r="H1686" i="1"/>
  <c r="G1686" i="1"/>
  <c r="C1686" i="1"/>
  <c r="H1685" i="1"/>
  <c r="G1685" i="1"/>
  <c r="C1685" i="1"/>
  <c r="H1684" i="1"/>
  <c r="G1684" i="1"/>
  <c r="C1684" i="1"/>
  <c r="C1683" i="1"/>
  <c r="C1682" i="1"/>
  <c r="G1680" i="1"/>
  <c r="C1680" i="1"/>
  <c r="H1680" i="1" s="1"/>
  <c r="G1679" i="1"/>
  <c r="C1679" i="1"/>
  <c r="H1679" i="1" s="1"/>
  <c r="H1678" i="1"/>
  <c r="G1678" i="1"/>
  <c r="C1678" i="1"/>
  <c r="H1677" i="1"/>
  <c r="G1677" i="1"/>
  <c r="C1677" i="1"/>
  <c r="C1676" i="1"/>
  <c r="H1675" i="1"/>
  <c r="C1675" i="1"/>
  <c r="G1675" i="1" s="1"/>
  <c r="C1674" i="1"/>
  <c r="G1674" i="1" s="1"/>
  <c r="C1673" i="1"/>
  <c r="H1673" i="1" s="1"/>
  <c r="G1672" i="1"/>
  <c r="C1672" i="1"/>
  <c r="H1672" i="1" s="1"/>
  <c r="G1671" i="1"/>
  <c r="C1671" i="1"/>
  <c r="H1671" i="1" s="1"/>
  <c r="H1670" i="1"/>
  <c r="G1670" i="1"/>
  <c r="C1670" i="1"/>
  <c r="H1669" i="1"/>
  <c r="G1669" i="1"/>
  <c r="C1669" i="1"/>
  <c r="C1668" i="1"/>
  <c r="C1667" i="1"/>
  <c r="G1667" i="1" s="1"/>
  <c r="C1666" i="1"/>
  <c r="H1665" i="1"/>
  <c r="G1665" i="1"/>
  <c r="C1665" i="1"/>
  <c r="G1664" i="1"/>
  <c r="C1664" i="1"/>
  <c r="H1664" i="1" s="1"/>
  <c r="C1663" i="1"/>
  <c r="H1663" i="1" s="1"/>
  <c r="H1662" i="1"/>
  <c r="G1662" i="1"/>
  <c r="C1662" i="1"/>
  <c r="H1661" i="1"/>
  <c r="G1661" i="1"/>
  <c r="C1661" i="1"/>
  <c r="C1660" i="1"/>
  <c r="H1659" i="1"/>
  <c r="C1659" i="1"/>
  <c r="G1659" i="1" s="1"/>
  <c r="C1658" i="1"/>
  <c r="C1657" i="1"/>
  <c r="H1657" i="1" s="1"/>
  <c r="C1656" i="1"/>
  <c r="H1656" i="1" s="1"/>
  <c r="G1655" i="1"/>
  <c r="C1655" i="1"/>
  <c r="H1655" i="1" s="1"/>
  <c r="H1654" i="1"/>
  <c r="G1654" i="1"/>
  <c r="C1654" i="1"/>
  <c r="H1653" i="1"/>
  <c r="G1653" i="1"/>
  <c r="C1653" i="1"/>
  <c r="C1652" i="1"/>
  <c r="C1651" i="1"/>
  <c r="G1651" i="1" s="1"/>
  <c r="C1650" i="1"/>
  <c r="H1649" i="1"/>
  <c r="G1649" i="1"/>
  <c r="C1649" i="1"/>
  <c r="G1648" i="1"/>
  <c r="C1648" i="1"/>
  <c r="H1648" i="1" s="1"/>
  <c r="C1647" i="1"/>
  <c r="H1647" i="1" s="1"/>
  <c r="H1646" i="1"/>
  <c r="G1646" i="1"/>
  <c r="C1646" i="1"/>
  <c r="H1645" i="1"/>
  <c r="G1645" i="1"/>
  <c r="C1645" i="1"/>
  <c r="C1644" i="1"/>
  <c r="H1643" i="1"/>
  <c r="C1643" i="1"/>
  <c r="G1643" i="1" s="1"/>
  <c r="C1642" i="1"/>
  <c r="C1641" i="1"/>
  <c r="H1641" i="1" s="1"/>
  <c r="C1640" i="1"/>
  <c r="H1640" i="1" s="1"/>
  <c r="G1639" i="1"/>
  <c r="C1639" i="1"/>
  <c r="H1639" i="1" s="1"/>
  <c r="H1638" i="1"/>
  <c r="G1638" i="1"/>
  <c r="C1638" i="1"/>
  <c r="H1637" i="1"/>
  <c r="G1637" i="1"/>
  <c r="C1637" i="1"/>
  <c r="C1636" i="1"/>
  <c r="C1635" i="1"/>
  <c r="G1635" i="1" s="1"/>
  <c r="C1634" i="1"/>
  <c r="H1633" i="1"/>
  <c r="G1633" i="1"/>
  <c r="C1633" i="1"/>
  <c r="G1632" i="1"/>
  <c r="C1632" i="1"/>
  <c r="H1632" i="1" s="1"/>
  <c r="C1631" i="1"/>
  <c r="H1631" i="1" s="1"/>
  <c r="H1630" i="1"/>
  <c r="G1630" i="1"/>
  <c r="C1630" i="1"/>
  <c r="H1629" i="1"/>
  <c r="G1629" i="1"/>
  <c r="C1629" i="1"/>
  <c r="C1628" i="1"/>
  <c r="H1627" i="1"/>
  <c r="C1627" i="1"/>
  <c r="G1627" i="1" s="1"/>
  <c r="C1626" i="1"/>
  <c r="C1625" i="1"/>
  <c r="H1625" i="1" s="1"/>
  <c r="C1624" i="1"/>
  <c r="H1624" i="1" s="1"/>
  <c r="C1623" i="1"/>
  <c r="H1623" i="1" s="1"/>
  <c r="H1620" i="1"/>
  <c r="G1620" i="1"/>
  <c r="C1620" i="1"/>
  <c r="C1619" i="1"/>
  <c r="C1618" i="1"/>
  <c r="G1618" i="1" s="1"/>
  <c r="C1617" i="1"/>
  <c r="H1617" i="1" s="1"/>
  <c r="G1616" i="1"/>
  <c r="C1616" i="1"/>
  <c r="H1616" i="1" s="1"/>
  <c r="G1615" i="1"/>
  <c r="C1615" i="1"/>
  <c r="H1615" i="1" s="1"/>
  <c r="H1614" i="1"/>
  <c r="G1614" i="1"/>
  <c r="C1614" i="1"/>
  <c r="H1613" i="1"/>
  <c r="G1613" i="1"/>
  <c r="C1613" i="1"/>
  <c r="H1612" i="1"/>
  <c r="C1612" i="1"/>
  <c r="G1612" i="1" s="1"/>
  <c r="C1611" i="1"/>
  <c r="C1610" i="1"/>
  <c r="G1610" i="1" s="1"/>
  <c r="H1609" i="1"/>
  <c r="G1609" i="1"/>
  <c r="C1609" i="1"/>
  <c r="C1608" i="1"/>
  <c r="H1608" i="1" s="1"/>
  <c r="C1607" i="1"/>
  <c r="H1606" i="1"/>
  <c r="G1606" i="1"/>
  <c r="C1606" i="1"/>
  <c r="H1605" i="1"/>
  <c r="G1605" i="1"/>
  <c r="C1605" i="1"/>
  <c r="H1604" i="1"/>
  <c r="G1604" i="1"/>
  <c r="C1604" i="1"/>
  <c r="C1603" i="1"/>
  <c r="C1602" i="1"/>
  <c r="G1602" i="1" s="1"/>
  <c r="C1601" i="1"/>
  <c r="H1601" i="1" s="1"/>
  <c r="G1600" i="1"/>
  <c r="C1600" i="1"/>
  <c r="H1600" i="1" s="1"/>
  <c r="G1599" i="1"/>
  <c r="C1599" i="1"/>
  <c r="H1599" i="1" s="1"/>
  <c r="H1598" i="1"/>
  <c r="G1598" i="1"/>
  <c r="C1598" i="1"/>
  <c r="H1597" i="1"/>
  <c r="G1597" i="1"/>
  <c r="C1597" i="1"/>
  <c r="H1596" i="1"/>
  <c r="C1596" i="1"/>
  <c r="G1596" i="1" s="1"/>
  <c r="C1595" i="1"/>
  <c r="H1594" i="1"/>
  <c r="C1594" i="1"/>
  <c r="G1594" i="1" s="1"/>
  <c r="H1593" i="1"/>
  <c r="G1593" i="1"/>
  <c r="C1593" i="1"/>
  <c r="C1592" i="1"/>
  <c r="C1591" i="1"/>
  <c r="H1591" i="1" s="1"/>
  <c r="H1590" i="1"/>
  <c r="G1590" i="1"/>
  <c r="C1590" i="1"/>
  <c r="C1589" i="1"/>
  <c r="H1588" i="1"/>
  <c r="G1588" i="1"/>
  <c r="C1588" i="1"/>
  <c r="H1587" i="1"/>
  <c r="C1587" i="1"/>
  <c r="G1587" i="1" s="1"/>
  <c r="C1586" i="1"/>
  <c r="H1586" i="1" s="1"/>
  <c r="H1585" i="1"/>
  <c r="C1585" i="1"/>
  <c r="G1585" i="1" s="1"/>
  <c r="C1584" i="1"/>
  <c r="H1584" i="1" s="1"/>
  <c r="H1582" i="1"/>
  <c r="G1582" i="1"/>
  <c r="C1582" i="1"/>
  <c r="H1581" i="1"/>
  <c r="G1581" i="1"/>
  <c r="I1581" i="1" s="1"/>
  <c r="D1581" i="1"/>
  <c r="C1581" i="1"/>
  <c r="J1581" i="1" s="1"/>
  <c r="J1580" i="1"/>
  <c r="D1580" i="1"/>
  <c r="C1580" i="1"/>
  <c r="J1579" i="1"/>
  <c r="H1579" i="1"/>
  <c r="D1579" i="1"/>
  <c r="C1579" i="1"/>
  <c r="G1579" i="1" s="1"/>
  <c r="J1578" i="1"/>
  <c r="D1578" i="1"/>
  <c r="G1578" i="1" s="1"/>
  <c r="C1578" i="1"/>
  <c r="D1577" i="1"/>
  <c r="C1577" i="1"/>
  <c r="J1576" i="1"/>
  <c r="H1576" i="1"/>
  <c r="D1576" i="1"/>
  <c r="C1576" i="1"/>
  <c r="G1576" i="1" s="1"/>
  <c r="D1575" i="1"/>
  <c r="C1575" i="1"/>
  <c r="H1574" i="1"/>
  <c r="G1574" i="1"/>
  <c r="I1574" i="1" s="1"/>
  <c r="D1574" i="1"/>
  <c r="C1574" i="1"/>
  <c r="J1574" i="1" s="1"/>
  <c r="D1573" i="1"/>
  <c r="C1573" i="1"/>
  <c r="D1572" i="1"/>
  <c r="G1572" i="1" s="1"/>
  <c r="C1572" i="1"/>
  <c r="D1571" i="1"/>
  <c r="C1571" i="1"/>
  <c r="J1570" i="1"/>
  <c r="H1570" i="1"/>
  <c r="D1570" i="1"/>
  <c r="C1570" i="1"/>
  <c r="G1570" i="1" s="1"/>
  <c r="J1569" i="1"/>
  <c r="D1569" i="1"/>
  <c r="G1569" i="1" s="1"/>
  <c r="C1569" i="1"/>
  <c r="H1568" i="1"/>
  <c r="G1568" i="1"/>
  <c r="I1568" i="1" s="1"/>
  <c r="D1568" i="1"/>
  <c r="C1568" i="1"/>
  <c r="J1568" i="1" s="1"/>
  <c r="J1567" i="1"/>
  <c r="D1567" i="1"/>
  <c r="C1567" i="1"/>
  <c r="J1566" i="1"/>
  <c r="H1566" i="1"/>
  <c r="D1566" i="1"/>
  <c r="C1566" i="1"/>
  <c r="G1566" i="1" s="1"/>
  <c r="J1565" i="1"/>
  <c r="D1565" i="1"/>
  <c r="G1565" i="1" s="1"/>
  <c r="C1565" i="1"/>
  <c r="H1564" i="1"/>
  <c r="G1564" i="1"/>
  <c r="I1564" i="1" s="1"/>
  <c r="D1564" i="1"/>
  <c r="C1564" i="1"/>
  <c r="J1564" i="1" s="1"/>
  <c r="H1563" i="1"/>
  <c r="D1563" i="1"/>
  <c r="C1563" i="1"/>
  <c r="G1563" i="1" s="1"/>
  <c r="J1562" i="1"/>
  <c r="H1562" i="1"/>
  <c r="I1562" i="1" s="1"/>
  <c r="D1562" i="1"/>
  <c r="G1562" i="1" s="1"/>
  <c r="C1562" i="1"/>
  <c r="H1561" i="1"/>
  <c r="D1561" i="1"/>
  <c r="G1561" i="1" s="1"/>
  <c r="I1561" i="1" s="1"/>
  <c r="C1561" i="1"/>
  <c r="D1560" i="1"/>
  <c r="J1560" i="1" s="1"/>
  <c r="C1560" i="1"/>
  <c r="J1559" i="1"/>
  <c r="H1559" i="1"/>
  <c r="D1559" i="1"/>
  <c r="C1559" i="1"/>
  <c r="G1559" i="1" s="1"/>
  <c r="J1558" i="1"/>
  <c r="H1558" i="1"/>
  <c r="I1558" i="1" s="1"/>
  <c r="D1558" i="1"/>
  <c r="G1558" i="1" s="1"/>
  <c r="C1558" i="1"/>
  <c r="H1557" i="1"/>
  <c r="D1557" i="1"/>
  <c r="G1557" i="1" s="1"/>
  <c r="I1557" i="1" s="1"/>
  <c r="C1557" i="1"/>
  <c r="H1556" i="1"/>
  <c r="D1556" i="1"/>
  <c r="C1556" i="1"/>
  <c r="G1556" i="1" s="1"/>
  <c r="H1555" i="1"/>
  <c r="G1555" i="1"/>
  <c r="D1555" i="1"/>
  <c r="C1555" i="1"/>
  <c r="D1554" i="1"/>
  <c r="C1554" i="1"/>
  <c r="J1553" i="1"/>
  <c r="H1553" i="1"/>
  <c r="D1553" i="1"/>
  <c r="C1553" i="1"/>
  <c r="G1553" i="1" s="1"/>
  <c r="D1552" i="1"/>
  <c r="C1552" i="1"/>
  <c r="H1551" i="1"/>
  <c r="G1551" i="1"/>
  <c r="I1551" i="1" s="1"/>
  <c r="D1551" i="1"/>
  <c r="C1551" i="1"/>
  <c r="J1551" i="1" s="1"/>
  <c r="D1550" i="1"/>
  <c r="C1550" i="1"/>
  <c r="J1549" i="1"/>
  <c r="H1549" i="1"/>
  <c r="D1549" i="1"/>
  <c r="C1549" i="1"/>
  <c r="G1549" i="1" s="1"/>
  <c r="D1548" i="1"/>
  <c r="C1548" i="1"/>
  <c r="D1547" i="1"/>
  <c r="G1547" i="1" s="1"/>
  <c r="C1547" i="1"/>
  <c r="D1546" i="1"/>
  <c r="C1546" i="1"/>
  <c r="J1545" i="1"/>
  <c r="H1545" i="1"/>
  <c r="G1545" i="1"/>
  <c r="I1545" i="1" s="1"/>
  <c r="D1545" i="1"/>
  <c r="C1545" i="1"/>
  <c r="G1544" i="1"/>
  <c r="D1544" i="1"/>
  <c r="C1544" i="1"/>
  <c r="J1544" i="1" s="1"/>
  <c r="G1543" i="1"/>
  <c r="D1543" i="1"/>
  <c r="C1543" i="1"/>
  <c r="D1542" i="1"/>
  <c r="C1542" i="1"/>
  <c r="J1541" i="1"/>
  <c r="I1541" i="1"/>
  <c r="H1541" i="1"/>
  <c r="G1541" i="1"/>
  <c r="D1541" i="1"/>
  <c r="C1541" i="1"/>
  <c r="D1540" i="1"/>
  <c r="G1540" i="1" s="1"/>
  <c r="C1540" i="1"/>
  <c r="H1539" i="1"/>
  <c r="G1539" i="1"/>
  <c r="D1539" i="1"/>
  <c r="C1539" i="1"/>
  <c r="C1538" i="1"/>
  <c r="D1536" i="1"/>
  <c r="G1536" i="1" s="1"/>
  <c r="C1536" i="1"/>
  <c r="H1535" i="1"/>
  <c r="G1535" i="1"/>
  <c r="D1535" i="1"/>
  <c r="C1535" i="1"/>
  <c r="D1534" i="1"/>
  <c r="C1534" i="1"/>
  <c r="H1534" i="1" s="1"/>
  <c r="H1533" i="1"/>
  <c r="G1533" i="1"/>
  <c r="D1533" i="1"/>
  <c r="C1533" i="1"/>
  <c r="G1532" i="1"/>
  <c r="D1532" i="1"/>
  <c r="C1532" i="1"/>
  <c r="H1532" i="1" s="1"/>
  <c r="H1531" i="1"/>
  <c r="G1531" i="1"/>
  <c r="D1531" i="1"/>
  <c r="C1531" i="1"/>
  <c r="D1530" i="1"/>
  <c r="G1530" i="1" s="1"/>
  <c r="C1530" i="1"/>
  <c r="H1529" i="1"/>
  <c r="G1529" i="1"/>
  <c r="D1529" i="1"/>
  <c r="C1529" i="1"/>
  <c r="D1528" i="1"/>
  <c r="C1528" i="1"/>
  <c r="H1527" i="1"/>
  <c r="G1527" i="1"/>
  <c r="D1527" i="1"/>
  <c r="C1527" i="1"/>
  <c r="G1526" i="1"/>
  <c r="D1526" i="1"/>
  <c r="C1526" i="1"/>
  <c r="H1526" i="1" s="1"/>
  <c r="D1525" i="1"/>
  <c r="G1524" i="1"/>
  <c r="D1524" i="1"/>
  <c r="C1524" i="1"/>
  <c r="H1524" i="1" s="1"/>
  <c r="H1523" i="1"/>
  <c r="G1523" i="1"/>
  <c r="D1523" i="1"/>
  <c r="C1523" i="1"/>
  <c r="D1522" i="1"/>
  <c r="G1522" i="1" s="1"/>
  <c r="C1522" i="1"/>
  <c r="H1521" i="1"/>
  <c r="G1521" i="1"/>
  <c r="D1521" i="1"/>
  <c r="C1521" i="1"/>
  <c r="D1520" i="1"/>
  <c r="C1520" i="1"/>
  <c r="H1520" i="1" s="1"/>
  <c r="H1519" i="1"/>
  <c r="G1519" i="1"/>
  <c r="D1519" i="1"/>
  <c r="C1519" i="1"/>
  <c r="G1518" i="1"/>
  <c r="D1518" i="1"/>
  <c r="C1518" i="1"/>
  <c r="H1518" i="1" s="1"/>
  <c r="H1517" i="1"/>
  <c r="G1517" i="1"/>
  <c r="D1517" i="1"/>
  <c r="C1517" i="1"/>
  <c r="D1516" i="1"/>
  <c r="G1516" i="1" s="1"/>
  <c r="C1516" i="1"/>
  <c r="H1515" i="1"/>
  <c r="G1515" i="1"/>
  <c r="D1515" i="1"/>
  <c r="C1515" i="1"/>
  <c r="D1514" i="1"/>
  <c r="C1514" i="1"/>
  <c r="H1513" i="1"/>
  <c r="G1513" i="1"/>
  <c r="D1513" i="1"/>
  <c r="C1513" i="1"/>
  <c r="G1512" i="1"/>
  <c r="D1512" i="1"/>
  <c r="C1512" i="1"/>
  <c r="H1512" i="1" s="1"/>
  <c r="H1511" i="1"/>
  <c r="G1511" i="1"/>
  <c r="D1511" i="1"/>
  <c r="C1511" i="1"/>
  <c r="D1510" i="1"/>
  <c r="H1509" i="1"/>
  <c r="G1509" i="1"/>
  <c r="D1509" i="1"/>
  <c r="C1509" i="1"/>
  <c r="G1508" i="1"/>
  <c r="D1508" i="1"/>
  <c r="C1508" i="1"/>
  <c r="H1508" i="1" s="1"/>
  <c r="H1507" i="1"/>
  <c r="G1507" i="1"/>
  <c r="D1507" i="1"/>
  <c r="C1507" i="1"/>
  <c r="D1506" i="1"/>
  <c r="G1506" i="1" s="1"/>
  <c r="C1506" i="1"/>
  <c r="H1505" i="1"/>
  <c r="G1505" i="1"/>
  <c r="D1505" i="1"/>
  <c r="C1505" i="1"/>
  <c r="D1504" i="1"/>
  <c r="C1504" i="1"/>
  <c r="H1504" i="1" s="1"/>
  <c r="H1503" i="1"/>
  <c r="G1503" i="1"/>
  <c r="D1503" i="1"/>
  <c r="C1503" i="1"/>
  <c r="G1502" i="1"/>
  <c r="D1502" i="1"/>
  <c r="C1502" i="1"/>
  <c r="H1502" i="1" s="1"/>
  <c r="H1501" i="1"/>
  <c r="G1501" i="1"/>
  <c r="D1501" i="1"/>
  <c r="C1501" i="1"/>
  <c r="D1500" i="1"/>
  <c r="G1500" i="1" s="1"/>
  <c r="C1500" i="1"/>
  <c r="H1499" i="1"/>
  <c r="G1499" i="1"/>
  <c r="D1499" i="1"/>
  <c r="C1499" i="1"/>
  <c r="D1498" i="1"/>
  <c r="C1498" i="1"/>
  <c r="H1497" i="1"/>
  <c r="G1497" i="1"/>
  <c r="D1497" i="1"/>
  <c r="C1497" i="1"/>
  <c r="G1496" i="1"/>
  <c r="D1496" i="1"/>
  <c r="C1496" i="1"/>
  <c r="H1496" i="1" s="1"/>
  <c r="H1495" i="1"/>
  <c r="G1495" i="1"/>
  <c r="D1495" i="1"/>
  <c r="C1495" i="1"/>
  <c r="D1494" i="1"/>
  <c r="G1494" i="1" s="1"/>
  <c r="C1494" i="1"/>
  <c r="H1493" i="1"/>
  <c r="G1493" i="1"/>
  <c r="D1493" i="1"/>
  <c r="C1493" i="1"/>
  <c r="G1492" i="1"/>
  <c r="D1492" i="1"/>
  <c r="C1492" i="1"/>
  <c r="H1492" i="1" s="1"/>
  <c r="H1491" i="1"/>
  <c r="G1491" i="1"/>
  <c r="D1491" i="1"/>
  <c r="C1491" i="1"/>
  <c r="D1490" i="1"/>
  <c r="G1490" i="1" s="1"/>
  <c r="C1490" i="1"/>
  <c r="H1489" i="1"/>
  <c r="G1489" i="1"/>
  <c r="D1489" i="1"/>
  <c r="C1489" i="1"/>
  <c r="D1488" i="1"/>
  <c r="C1488" i="1"/>
  <c r="H1488" i="1" s="1"/>
  <c r="H1487" i="1"/>
  <c r="G1487" i="1"/>
  <c r="D1487" i="1"/>
  <c r="C1487" i="1"/>
  <c r="G1486" i="1"/>
  <c r="D1486" i="1"/>
  <c r="C1486" i="1"/>
  <c r="H1486" i="1" s="1"/>
  <c r="D1485" i="1"/>
  <c r="D1484" i="1"/>
  <c r="C1484" i="1"/>
  <c r="H1483" i="1"/>
  <c r="G1483" i="1"/>
  <c r="D1483" i="1"/>
  <c r="C1483" i="1"/>
  <c r="G1482" i="1"/>
  <c r="D1482" i="1"/>
  <c r="C1482" i="1"/>
  <c r="H1482" i="1" s="1"/>
  <c r="H1481" i="1"/>
  <c r="G1481" i="1"/>
  <c r="D1481" i="1"/>
  <c r="C1481" i="1"/>
  <c r="D1480" i="1"/>
  <c r="G1480" i="1" s="1"/>
  <c r="C1480" i="1"/>
  <c r="H1479" i="1"/>
  <c r="G1479" i="1"/>
  <c r="D1479" i="1"/>
  <c r="C1479" i="1"/>
  <c r="G1478" i="1"/>
  <c r="D1478" i="1"/>
  <c r="C1478" i="1"/>
  <c r="H1478" i="1" s="1"/>
  <c r="H1477" i="1"/>
  <c r="G1477" i="1"/>
  <c r="D1477" i="1"/>
  <c r="C1477" i="1"/>
  <c r="D1476" i="1"/>
  <c r="G1476" i="1" s="1"/>
  <c r="C1476" i="1"/>
  <c r="H1475" i="1"/>
  <c r="G1475" i="1"/>
  <c r="D1475" i="1"/>
  <c r="C1475" i="1"/>
  <c r="D1474" i="1"/>
  <c r="C1474" i="1"/>
  <c r="H1474" i="1" s="1"/>
  <c r="H1473" i="1"/>
  <c r="G1473" i="1"/>
  <c r="D1473" i="1"/>
  <c r="C1473" i="1"/>
  <c r="G1472" i="1"/>
  <c r="D1472" i="1"/>
  <c r="C1472" i="1"/>
  <c r="H1472" i="1" s="1"/>
  <c r="H1471" i="1"/>
  <c r="G1471" i="1"/>
  <c r="D1471" i="1"/>
  <c r="C1471" i="1"/>
  <c r="D1470" i="1"/>
  <c r="G1470" i="1" s="1"/>
  <c r="C1470" i="1"/>
  <c r="H1469" i="1"/>
  <c r="G1469" i="1"/>
  <c r="D1469" i="1"/>
  <c r="C1469" i="1"/>
  <c r="D1468" i="1"/>
  <c r="G1468" i="1" s="1"/>
  <c r="C1468" i="1"/>
  <c r="H1467" i="1"/>
  <c r="G1467" i="1"/>
  <c r="D1467" i="1"/>
  <c r="C1467" i="1"/>
  <c r="D1466" i="1"/>
  <c r="G1466" i="1" s="1"/>
  <c r="C1466" i="1"/>
  <c r="H1466" i="1" s="1"/>
  <c r="H1465" i="1"/>
  <c r="G1465" i="1"/>
  <c r="D1465" i="1"/>
  <c r="C1465" i="1"/>
  <c r="D1464" i="1"/>
  <c r="G1464" i="1" s="1"/>
  <c r="C1464" i="1"/>
  <c r="H1464" i="1" s="1"/>
  <c r="H1463" i="1"/>
  <c r="G1463" i="1"/>
  <c r="D1463" i="1"/>
  <c r="C1463" i="1"/>
  <c r="D1462" i="1"/>
  <c r="G1462" i="1" s="1"/>
  <c r="C1462" i="1"/>
  <c r="H1462" i="1" s="1"/>
  <c r="H1461" i="1"/>
  <c r="G1461" i="1"/>
  <c r="D1461" i="1"/>
  <c r="C1461" i="1"/>
  <c r="D1460" i="1"/>
  <c r="G1460" i="1" s="1"/>
  <c r="C1460" i="1"/>
  <c r="H1459" i="1"/>
  <c r="G1459" i="1"/>
  <c r="D1459" i="1"/>
  <c r="C1459" i="1"/>
  <c r="D1458" i="1"/>
  <c r="G1458" i="1" s="1"/>
  <c r="C1458" i="1"/>
  <c r="H1458" i="1" s="1"/>
  <c r="H1457" i="1"/>
  <c r="G1457" i="1"/>
  <c r="D1457" i="1"/>
  <c r="C1457" i="1"/>
  <c r="D1456" i="1"/>
  <c r="G1456" i="1" s="1"/>
  <c r="C1456" i="1"/>
  <c r="H1456" i="1" s="1"/>
  <c r="H1455" i="1"/>
  <c r="G1455" i="1"/>
  <c r="D1455" i="1"/>
  <c r="C1455" i="1"/>
  <c r="D1454" i="1"/>
  <c r="G1454" i="1" s="1"/>
  <c r="C1454" i="1"/>
  <c r="H1454" i="1" s="1"/>
  <c r="H1453" i="1"/>
  <c r="G1453" i="1"/>
  <c r="D1453" i="1"/>
  <c r="C1453" i="1"/>
  <c r="D1452" i="1"/>
  <c r="G1452" i="1" s="1"/>
  <c r="C1452" i="1"/>
  <c r="H1451" i="1"/>
  <c r="G1451" i="1"/>
  <c r="D1451" i="1"/>
  <c r="C1451" i="1"/>
  <c r="D1450" i="1"/>
  <c r="G1450" i="1" s="1"/>
  <c r="C1450" i="1"/>
  <c r="H1450" i="1" s="1"/>
  <c r="H1449" i="1"/>
  <c r="G1449" i="1"/>
  <c r="D1449" i="1"/>
  <c r="C1449" i="1"/>
  <c r="D1448" i="1"/>
  <c r="G1448" i="1" s="1"/>
  <c r="C1448" i="1"/>
  <c r="H1448" i="1" s="1"/>
  <c r="H1447" i="1"/>
  <c r="G1447" i="1"/>
  <c r="D1447" i="1"/>
  <c r="C1447" i="1"/>
  <c r="D1446" i="1"/>
  <c r="G1446" i="1" s="1"/>
  <c r="C1446" i="1"/>
  <c r="H1446" i="1" s="1"/>
  <c r="H1445" i="1"/>
  <c r="G1445" i="1"/>
  <c r="D1445" i="1"/>
  <c r="C1445" i="1"/>
  <c r="D1444" i="1"/>
  <c r="G1444" i="1" s="1"/>
  <c r="C1444" i="1"/>
  <c r="H1443" i="1"/>
  <c r="G1443" i="1"/>
  <c r="D1443" i="1"/>
  <c r="C1443" i="1"/>
  <c r="D1442" i="1"/>
  <c r="G1442" i="1" s="1"/>
  <c r="C1442" i="1"/>
  <c r="H1442" i="1" s="1"/>
  <c r="H1441" i="1"/>
  <c r="G1441" i="1"/>
  <c r="D1441" i="1"/>
  <c r="C1441" i="1"/>
  <c r="D1440" i="1"/>
  <c r="C1440" i="1"/>
  <c r="H1439" i="1"/>
  <c r="G1439" i="1"/>
  <c r="D1439" i="1"/>
  <c r="C1439" i="1"/>
  <c r="D1438" i="1"/>
  <c r="C1438" i="1"/>
  <c r="H1437" i="1"/>
  <c r="G1437" i="1"/>
  <c r="D1437" i="1"/>
  <c r="C1437" i="1"/>
  <c r="D1436" i="1"/>
  <c r="C1436" i="1"/>
  <c r="H1435" i="1"/>
  <c r="G1435" i="1"/>
  <c r="D1435" i="1"/>
  <c r="C1435" i="1"/>
  <c r="D1434" i="1"/>
  <c r="C1434" i="1"/>
  <c r="H1433" i="1"/>
  <c r="G1433" i="1"/>
  <c r="D1433" i="1"/>
  <c r="C1433" i="1"/>
  <c r="D1432" i="1"/>
  <c r="C1432" i="1"/>
  <c r="D1430" i="1"/>
  <c r="C1430" i="1"/>
  <c r="G1429" i="1"/>
  <c r="D1429" i="1"/>
  <c r="C1429" i="1"/>
  <c r="H1429" i="1" s="1"/>
  <c r="D1428" i="1"/>
  <c r="C1428" i="1"/>
  <c r="G1427" i="1"/>
  <c r="D1427" i="1"/>
  <c r="C1427" i="1"/>
  <c r="H1427" i="1" s="1"/>
  <c r="D1426" i="1"/>
  <c r="C1426" i="1"/>
  <c r="G1425" i="1"/>
  <c r="D1425" i="1"/>
  <c r="C1425" i="1"/>
  <c r="H1425" i="1" s="1"/>
  <c r="D1424" i="1"/>
  <c r="C1424" i="1"/>
  <c r="G1423" i="1"/>
  <c r="D1423" i="1"/>
  <c r="C1423" i="1"/>
  <c r="H1423" i="1" s="1"/>
  <c r="D1422" i="1"/>
  <c r="C1422" i="1"/>
  <c r="G1421" i="1"/>
  <c r="D1421" i="1"/>
  <c r="C1421" i="1"/>
  <c r="H1421" i="1" s="1"/>
  <c r="D1420" i="1"/>
  <c r="C1420" i="1"/>
  <c r="G1419" i="1"/>
  <c r="D1419" i="1"/>
  <c r="C1419" i="1"/>
  <c r="H1419" i="1" s="1"/>
  <c r="D1418" i="1"/>
  <c r="C1418" i="1"/>
  <c r="G1417" i="1"/>
  <c r="D1417" i="1"/>
  <c r="C1417" i="1"/>
  <c r="H1417" i="1" s="1"/>
  <c r="D1416" i="1"/>
  <c r="C1416" i="1"/>
  <c r="G1415" i="1"/>
  <c r="D1415" i="1"/>
  <c r="C1415" i="1"/>
  <c r="H1415" i="1" s="1"/>
  <c r="D1414" i="1"/>
  <c r="C1414" i="1"/>
  <c r="G1413" i="1"/>
  <c r="D1413" i="1"/>
  <c r="C1413" i="1"/>
  <c r="H1413" i="1" s="1"/>
  <c r="D1412" i="1"/>
  <c r="C1412" i="1"/>
  <c r="G1411" i="1"/>
  <c r="D1411" i="1"/>
  <c r="C1411" i="1"/>
  <c r="H1411" i="1" s="1"/>
  <c r="D1410" i="1"/>
  <c r="C1410" i="1"/>
  <c r="G1409" i="1"/>
  <c r="D1409" i="1"/>
  <c r="C1409" i="1"/>
  <c r="H1409" i="1" s="1"/>
  <c r="D1408" i="1"/>
  <c r="C1408" i="1"/>
  <c r="G1407" i="1"/>
  <c r="D1407" i="1"/>
  <c r="C1407" i="1"/>
  <c r="H1407" i="1" s="1"/>
  <c r="D1406" i="1"/>
  <c r="C1406" i="1"/>
  <c r="G1405" i="1"/>
  <c r="D1405" i="1"/>
  <c r="C1405" i="1"/>
  <c r="H1405" i="1" s="1"/>
  <c r="D1404" i="1"/>
  <c r="C1404" i="1"/>
  <c r="G1403" i="1"/>
  <c r="D1403" i="1"/>
  <c r="C1403" i="1"/>
  <c r="H1403" i="1" s="1"/>
  <c r="D1402" i="1"/>
  <c r="C1402" i="1"/>
  <c r="G1401" i="1"/>
  <c r="D1401" i="1"/>
  <c r="C1401" i="1"/>
  <c r="H1401" i="1" s="1"/>
  <c r="D1400" i="1"/>
  <c r="C1400" i="1"/>
  <c r="G1399" i="1"/>
  <c r="D1399" i="1"/>
  <c r="C1399" i="1"/>
  <c r="H1399" i="1" s="1"/>
  <c r="D1398" i="1"/>
  <c r="C1398" i="1"/>
  <c r="G1397" i="1"/>
  <c r="D1397" i="1"/>
  <c r="C1397" i="1"/>
  <c r="H1397" i="1" s="1"/>
  <c r="D1396" i="1"/>
  <c r="C1396" i="1"/>
  <c r="G1395" i="1"/>
  <c r="D1395" i="1"/>
  <c r="C1395" i="1"/>
  <c r="H1395" i="1" s="1"/>
  <c r="D1394" i="1"/>
  <c r="C1394" i="1"/>
  <c r="G1393" i="1"/>
  <c r="D1393" i="1"/>
  <c r="C1393" i="1"/>
  <c r="H1393" i="1" s="1"/>
  <c r="D1392" i="1"/>
  <c r="C1392" i="1"/>
  <c r="G1391" i="1"/>
  <c r="D1391" i="1"/>
  <c r="C1391" i="1"/>
  <c r="H1391" i="1" s="1"/>
  <c r="D1390" i="1"/>
  <c r="C1390" i="1"/>
  <c r="G1389" i="1"/>
  <c r="D1389" i="1"/>
  <c r="C1389" i="1"/>
  <c r="H1389" i="1" s="1"/>
  <c r="D1388" i="1"/>
  <c r="C1388" i="1"/>
  <c r="G1387" i="1"/>
  <c r="D1387" i="1"/>
  <c r="C1387" i="1"/>
  <c r="H1387" i="1" s="1"/>
  <c r="D1386" i="1"/>
  <c r="C1386" i="1"/>
  <c r="G1385" i="1"/>
  <c r="D1385" i="1"/>
  <c r="C1385" i="1"/>
  <c r="H1385" i="1" s="1"/>
  <c r="D1384" i="1"/>
  <c r="C1384" i="1"/>
  <c r="D1383" i="1"/>
  <c r="G1383" i="1" s="1"/>
  <c r="C1383" i="1"/>
  <c r="H1383" i="1" s="1"/>
  <c r="D1382" i="1"/>
  <c r="C1382" i="1"/>
  <c r="G1381" i="1"/>
  <c r="D1381" i="1"/>
  <c r="C1381" i="1"/>
  <c r="H1381" i="1" s="1"/>
  <c r="D1380" i="1"/>
  <c r="C1380" i="1"/>
  <c r="G1379" i="1"/>
  <c r="D1379" i="1"/>
  <c r="C1379" i="1"/>
  <c r="H1379" i="1" s="1"/>
  <c r="D1378" i="1"/>
  <c r="C1378" i="1"/>
  <c r="G1377" i="1"/>
  <c r="D1377" i="1"/>
  <c r="C1377" i="1"/>
  <c r="H1377" i="1" s="1"/>
  <c r="D1376" i="1"/>
  <c r="C1376" i="1"/>
  <c r="G1375" i="1"/>
  <c r="D1375" i="1"/>
  <c r="C1375" i="1"/>
  <c r="H1375" i="1" s="1"/>
  <c r="D1374" i="1"/>
  <c r="C1374" i="1"/>
  <c r="G1373" i="1"/>
  <c r="D1373" i="1"/>
  <c r="C1373" i="1"/>
  <c r="H1373" i="1" s="1"/>
  <c r="D1372" i="1"/>
  <c r="C1372" i="1"/>
  <c r="G1371" i="1"/>
  <c r="D1371" i="1"/>
  <c r="C1371" i="1"/>
  <c r="H1371" i="1" s="1"/>
  <c r="D1370" i="1"/>
  <c r="C1370" i="1"/>
  <c r="G1369" i="1"/>
  <c r="D1369" i="1"/>
  <c r="C1369" i="1"/>
  <c r="H1369" i="1" s="1"/>
  <c r="D1368" i="1"/>
  <c r="C1368" i="1"/>
  <c r="G1367" i="1"/>
  <c r="D1367" i="1"/>
  <c r="C1367" i="1"/>
  <c r="H1367" i="1" s="1"/>
  <c r="D1366" i="1"/>
  <c r="C1366" i="1"/>
  <c r="G1365" i="1"/>
  <c r="D1365" i="1"/>
  <c r="C1365" i="1"/>
  <c r="H1365" i="1" s="1"/>
  <c r="D1364" i="1"/>
  <c r="C1364" i="1"/>
  <c r="G1363" i="1"/>
  <c r="D1363" i="1"/>
  <c r="C1363" i="1"/>
  <c r="H1363" i="1" s="1"/>
  <c r="D1362" i="1"/>
  <c r="C1362" i="1"/>
  <c r="G1361" i="1"/>
  <c r="D1361" i="1"/>
  <c r="C1361" i="1"/>
  <c r="H1361" i="1" s="1"/>
  <c r="D1360" i="1"/>
  <c r="C1360" i="1"/>
  <c r="G1359" i="1"/>
  <c r="D1359" i="1"/>
  <c r="C1359" i="1"/>
  <c r="H1359" i="1" s="1"/>
  <c r="D1358" i="1"/>
  <c r="C1358" i="1"/>
  <c r="G1357" i="1"/>
  <c r="D1357" i="1"/>
  <c r="C1357" i="1"/>
  <c r="H1357" i="1" s="1"/>
  <c r="D1356" i="1"/>
  <c r="C1356" i="1"/>
  <c r="G1355" i="1"/>
  <c r="D1355" i="1"/>
  <c r="C1355" i="1"/>
  <c r="H1355" i="1" s="1"/>
  <c r="D1354" i="1"/>
  <c r="C1354" i="1"/>
  <c r="G1353" i="1"/>
  <c r="D1353" i="1"/>
  <c r="C1353" i="1"/>
  <c r="H1353" i="1" s="1"/>
  <c r="D1352" i="1"/>
  <c r="C1352" i="1"/>
  <c r="G1351" i="1"/>
  <c r="D1351" i="1"/>
  <c r="C1351" i="1"/>
  <c r="H1351" i="1" s="1"/>
  <c r="D1350" i="1"/>
  <c r="C1350" i="1"/>
  <c r="G1349" i="1"/>
  <c r="D1349" i="1"/>
  <c r="C1349" i="1"/>
  <c r="H1349" i="1" s="1"/>
  <c r="D1348" i="1"/>
  <c r="C1348" i="1"/>
  <c r="G1347" i="1"/>
  <c r="D1347" i="1"/>
  <c r="C1347" i="1"/>
  <c r="H1347" i="1" s="1"/>
  <c r="D1346" i="1"/>
  <c r="C1346" i="1"/>
  <c r="G1345" i="1"/>
  <c r="D1345" i="1"/>
  <c r="C1345" i="1"/>
  <c r="H1345" i="1" s="1"/>
  <c r="D1344" i="1"/>
  <c r="C1344" i="1"/>
  <c r="G1343" i="1"/>
  <c r="D1343" i="1"/>
  <c r="C1343" i="1"/>
  <c r="H1343" i="1" s="1"/>
  <c r="D1342" i="1"/>
  <c r="C1342" i="1"/>
  <c r="G1341" i="1"/>
  <c r="D1341" i="1"/>
  <c r="C1341" i="1"/>
  <c r="H1341" i="1" s="1"/>
  <c r="D1340" i="1"/>
  <c r="C1340" i="1"/>
  <c r="D1339" i="1"/>
  <c r="G1339" i="1" s="1"/>
  <c r="C1339" i="1"/>
  <c r="H1339" i="1" s="1"/>
  <c r="D1338" i="1"/>
  <c r="C1338" i="1"/>
  <c r="G1337" i="1"/>
  <c r="D1337" i="1"/>
  <c r="C1337" i="1"/>
  <c r="H1337" i="1" s="1"/>
  <c r="H1336" i="1"/>
  <c r="D1336" i="1"/>
  <c r="C1336" i="1"/>
  <c r="G1336" i="1" s="1"/>
  <c r="G1335" i="1"/>
  <c r="D1335" i="1"/>
  <c r="C1335" i="1"/>
  <c r="H1335" i="1" s="1"/>
  <c r="D1334" i="1"/>
  <c r="C1334" i="1"/>
  <c r="G1334" i="1" s="1"/>
  <c r="G1333" i="1"/>
  <c r="D1333" i="1"/>
  <c r="C1333" i="1"/>
  <c r="H1333" i="1" s="1"/>
  <c r="H1332" i="1"/>
  <c r="D1332" i="1"/>
  <c r="C1332" i="1"/>
  <c r="G1332" i="1" s="1"/>
  <c r="G1331" i="1"/>
  <c r="D1331" i="1"/>
  <c r="C1331" i="1"/>
  <c r="H1331" i="1" s="1"/>
  <c r="H1330" i="1"/>
  <c r="D1330" i="1"/>
  <c r="C1330" i="1"/>
  <c r="G1330" i="1" s="1"/>
  <c r="G1329" i="1"/>
  <c r="D1329" i="1"/>
  <c r="C1329" i="1"/>
  <c r="H1329" i="1" s="1"/>
  <c r="H1328" i="1"/>
  <c r="D1328" i="1"/>
  <c r="C1328" i="1"/>
  <c r="G1328" i="1" s="1"/>
  <c r="G1327" i="1"/>
  <c r="D1327" i="1"/>
  <c r="C1327" i="1"/>
  <c r="H1327" i="1" s="1"/>
  <c r="D1326" i="1"/>
  <c r="C1326" i="1"/>
  <c r="G1326" i="1" s="1"/>
  <c r="G1325" i="1"/>
  <c r="D1325" i="1"/>
  <c r="C1325" i="1"/>
  <c r="H1325" i="1" s="1"/>
  <c r="H1324" i="1"/>
  <c r="D1324" i="1"/>
  <c r="C1324" i="1"/>
  <c r="G1324" i="1" s="1"/>
  <c r="G1323" i="1"/>
  <c r="D1323" i="1"/>
  <c r="C1323" i="1"/>
  <c r="H1323" i="1" s="1"/>
  <c r="H1322" i="1"/>
  <c r="D1322" i="1"/>
  <c r="C1322" i="1"/>
  <c r="G1322" i="1" s="1"/>
  <c r="G1321" i="1"/>
  <c r="D1321" i="1"/>
  <c r="C1321" i="1"/>
  <c r="H1321" i="1" s="1"/>
  <c r="H1320" i="1"/>
  <c r="D1320" i="1"/>
  <c r="C1320" i="1"/>
  <c r="G1320" i="1" s="1"/>
  <c r="G1319" i="1"/>
  <c r="D1319" i="1"/>
  <c r="C1319" i="1"/>
  <c r="H1319" i="1" s="1"/>
  <c r="D1318" i="1"/>
  <c r="C1318" i="1"/>
  <c r="G1318" i="1" s="1"/>
  <c r="D1317" i="1"/>
  <c r="G1317" i="1" s="1"/>
  <c r="C1317" i="1"/>
  <c r="H1316" i="1"/>
  <c r="D1316" i="1"/>
  <c r="C1316" i="1"/>
  <c r="G1316" i="1" s="1"/>
  <c r="G1315" i="1"/>
  <c r="D1315" i="1"/>
  <c r="C1315" i="1"/>
  <c r="H1315" i="1" s="1"/>
  <c r="H1314" i="1"/>
  <c r="D1314" i="1"/>
  <c r="C1314" i="1"/>
  <c r="G1314" i="1" s="1"/>
  <c r="G1313" i="1"/>
  <c r="D1313" i="1"/>
  <c r="C1313" i="1"/>
  <c r="H1313" i="1" s="1"/>
  <c r="H1312" i="1"/>
  <c r="D1312" i="1"/>
  <c r="C1312" i="1"/>
  <c r="G1312" i="1" s="1"/>
  <c r="G1311" i="1"/>
  <c r="D1311" i="1"/>
  <c r="C1311" i="1"/>
  <c r="H1311" i="1" s="1"/>
  <c r="D1310" i="1"/>
  <c r="C1310" i="1"/>
  <c r="G1310" i="1" s="1"/>
  <c r="G1309" i="1"/>
  <c r="D1309" i="1"/>
  <c r="C1309" i="1"/>
  <c r="H1309" i="1" s="1"/>
  <c r="H1308" i="1"/>
  <c r="D1308" i="1"/>
  <c r="C1308" i="1"/>
  <c r="G1308" i="1" s="1"/>
  <c r="G1307" i="1"/>
  <c r="D1307" i="1"/>
  <c r="C1307" i="1"/>
  <c r="H1307" i="1" s="1"/>
  <c r="H1306" i="1"/>
  <c r="D1306" i="1"/>
  <c r="C1306" i="1"/>
  <c r="G1306" i="1" s="1"/>
  <c r="D1305" i="1"/>
  <c r="G1305" i="1" s="1"/>
  <c r="C1305" i="1"/>
  <c r="H1305" i="1" s="1"/>
  <c r="H1304" i="1"/>
  <c r="D1304" i="1"/>
  <c r="C1304" i="1"/>
  <c r="G1304" i="1" s="1"/>
  <c r="G1303" i="1"/>
  <c r="D1303" i="1"/>
  <c r="C1303" i="1"/>
  <c r="H1303" i="1" s="1"/>
  <c r="D1302" i="1"/>
  <c r="C1302" i="1"/>
  <c r="G1302" i="1" s="1"/>
  <c r="G1301" i="1"/>
  <c r="D1301" i="1"/>
  <c r="C1301" i="1"/>
  <c r="H1301" i="1" s="1"/>
  <c r="H1300" i="1"/>
  <c r="D1300" i="1"/>
  <c r="C1300" i="1"/>
  <c r="G1300" i="1" s="1"/>
  <c r="G1299" i="1"/>
  <c r="D1299" i="1"/>
  <c r="C1299" i="1"/>
  <c r="H1299" i="1" s="1"/>
  <c r="H1298" i="1"/>
  <c r="D1298" i="1"/>
  <c r="C1298" i="1"/>
  <c r="G1298" i="1" s="1"/>
  <c r="G1297" i="1"/>
  <c r="D1297" i="1"/>
  <c r="C1297" i="1"/>
  <c r="H1297" i="1" s="1"/>
  <c r="H1296" i="1"/>
  <c r="D1296" i="1"/>
  <c r="C1296" i="1"/>
  <c r="G1296" i="1" s="1"/>
  <c r="G1295" i="1"/>
  <c r="D1295" i="1"/>
  <c r="C1295" i="1"/>
  <c r="H1295" i="1" s="1"/>
  <c r="D1294" i="1"/>
  <c r="C1294" i="1"/>
  <c r="G1294" i="1" s="1"/>
  <c r="G1293" i="1"/>
  <c r="D1293" i="1"/>
  <c r="C1293" i="1"/>
  <c r="H1293" i="1" s="1"/>
  <c r="H1292" i="1"/>
  <c r="D1292" i="1"/>
  <c r="C1292" i="1"/>
  <c r="G1292" i="1" s="1"/>
  <c r="G1291" i="1"/>
  <c r="D1291" i="1"/>
  <c r="C1291" i="1"/>
  <c r="H1291" i="1" s="1"/>
  <c r="H1290" i="1"/>
  <c r="D1290" i="1"/>
  <c r="C1290" i="1"/>
  <c r="G1290" i="1" s="1"/>
  <c r="G1289" i="1"/>
  <c r="D1289" i="1"/>
  <c r="C1289" i="1"/>
  <c r="H1289" i="1" s="1"/>
  <c r="H1288" i="1"/>
  <c r="D1288" i="1"/>
  <c r="C1288" i="1"/>
  <c r="G1288" i="1" s="1"/>
  <c r="G1287" i="1"/>
  <c r="D1287" i="1"/>
  <c r="C1287" i="1"/>
  <c r="H1287" i="1" s="1"/>
  <c r="D1286" i="1"/>
  <c r="C1286" i="1"/>
  <c r="G1286" i="1" s="1"/>
  <c r="G1285" i="1"/>
  <c r="D1285" i="1"/>
  <c r="C1285" i="1"/>
  <c r="H1285" i="1" s="1"/>
  <c r="H1284" i="1"/>
  <c r="D1284" i="1"/>
  <c r="C1284" i="1"/>
  <c r="G1284" i="1" s="1"/>
  <c r="G1283" i="1"/>
  <c r="D1283" i="1"/>
  <c r="C1283" i="1"/>
  <c r="H1283" i="1" s="1"/>
  <c r="H1282" i="1"/>
  <c r="D1282" i="1"/>
  <c r="C1282" i="1"/>
  <c r="G1282" i="1" s="1"/>
  <c r="G1281" i="1"/>
  <c r="D1281" i="1"/>
  <c r="C1281" i="1"/>
  <c r="H1281" i="1" s="1"/>
  <c r="H1280" i="1"/>
  <c r="D1280" i="1"/>
  <c r="C1280" i="1"/>
  <c r="G1280" i="1" s="1"/>
  <c r="G1279" i="1"/>
  <c r="D1279" i="1"/>
  <c r="C1279" i="1"/>
  <c r="H1279" i="1" s="1"/>
  <c r="D1278" i="1"/>
  <c r="C1278" i="1"/>
  <c r="G1278" i="1" s="1"/>
  <c r="G1277" i="1"/>
  <c r="D1277" i="1"/>
  <c r="C1277" i="1"/>
  <c r="H1277" i="1" s="1"/>
  <c r="H1276" i="1"/>
  <c r="D1276" i="1"/>
  <c r="C1276" i="1"/>
  <c r="G1276" i="1" s="1"/>
  <c r="G1275" i="1"/>
  <c r="D1275" i="1"/>
  <c r="C1275" i="1"/>
  <c r="H1275" i="1" s="1"/>
  <c r="H1274" i="1"/>
  <c r="D1274" i="1"/>
  <c r="C1274" i="1"/>
  <c r="G1274" i="1" s="1"/>
  <c r="G1273" i="1"/>
  <c r="D1273" i="1"/>
  <c r="C1273" i="1"/>
  <c r="H1273" i="1" s="1"/>
  <c r="H1272" i="1"/>
  <c r="D1272" i="1"/>
  <c r="C1272" i="1"/>
  <c r="G1272" i="1" s="1"/>
  <c r="G1271" i="1"/>
  <c r="D1271" i="1"/>
  <c r="C1271" i="1"/>
  <c r="H1271" i="1" s="1"/>
  <c r="D1270" i="1"/>
  <c r="C1270" i="1"/>
  <c r="G1270" i="1" s="1"/>
  <c r="G1269" i="1"/>
  <c r="D1269" i="1"/>
  <c r="C1269" i="1"/>
  <c r="H1269" i="1" s="1"/>
  <c r="H1268" i="1"/>
  <c r="D1268" i="1"/>
  <c r="C1268" i="1"/>
  <c r="G1268" i="1" s="1"/>
  <c r="G1267" i="1"/>
  <c r="D1267" i="1"/>
  <c r="C1267" i="1"/>
  <c r="H1267" i="1" s="1"/>
  <c r="H1266" i="1"/>
  <c r="D1266" i="1"/>
  <c r="C1266" i="1"/>
  <c r="G1266" i="1" s="1"/>
  <c r="G1265" i="1"/>
  <c r="D1265" i="1"/>
  <c r="C1265" i="1"/>
  <c r="H1265" i="1" s="1"/>
  <c r="H1264" i="1"/>
  <c r="D1264" i="1"/>
  <c r="C1264" i="1"/>
  <c r="G1264" i="1" s="1"/>
  <c r="G1263" i="1"/>
  <c r="D1263" i="1"/>
  <c r="C1263" i="1"/>
  <c r="H1263" i="1" s="1"/>
  <c r="D1262" i="1"/>
  <c r="C1262" i="1"/>
  <c r="G1262" i="1" s="1"/>
  <c r="G1261" i="1"/>
  <c r="D1261" i="1"/>
  <c r="C1261" i="1"/>
  <c r="H1261" i="1" s="1"/>
  <c r="H1260" i="1"/>
  <c r="D1260" i="1"/>
  <c r="C1260" i="1"/>
  <c r="G1260" i="1" s="1"/>
  <c r="G1259" i="1"/>
  <c r="D1259" i="1"/>
  <c r="C1259" i="1"/>
  <c r="H1259" i="1" s="1"/>
  <c r="H1258" i="1"/>
  <c r="D1258" i="1"/>
  <c r="C1258" i="1"/>
  <c r="G1258" i="1" s="1"/>
  <c r="G1257" i="1"/>
  <c r="D1257" i="1"/>
  <c r="C1257" i="1"/>
  <c r="H1257" i="1" s="1"/>
  <c r="H1256" i="1"/>
  <c r="D1256" i="1"/>
  <c r="C1256" i="1"/>
  <c r="G1256" i="1" s="1"/>
  <c r="C1255" i="1"/>
  <c r="G1254" i="1"/>
  <c r="D1254" i="1"/>
  <c r="C1254" i="1"/>
  <c r="H1254" i="1" s="1"/>
  <c r="H1253" i="1"/>
  <c r="D1253" i="1"/>
  <c r="C1253" i="1"/>
  <c r="G1253" i="1" s="1"/>
  <c r="G1252" i="1"/>
  <c r="D1252" i="1"/>
  <c r="C1252" i="1"/>
  <c r="H1252" i="1" s="1"/>
  <c r="D1251" i="1"/>
  <c r="C1251" i="1"/>
  <c r="G1250" i="1"/>
  <c r="D1250" i="1"/>
  <c r="C1250" i="1"/>
  <c r="H1250" i="1" s="1"/>
  <c r="H1249" i="1"/>
  <c r="D1249" i="1"/>
  <c r="C1249" i="1"/>
  <c r="G1249" i="1" s="1"/>
  <c r="G1248" i="1"/>
  <c r="D1248" i="1"/>
  <c r="C1248" i="1"/>
  <c r="H1248" i="1" s="1"/>
  <c r="H1247" i="1"/>
  <c r="D1247" i="1"/>
  <c r="C1247" i="1"/>
  <c r="G1247" i="1" s="1"/>
  <c r="G1246" i="1"/>
  <c r="D1246" i="1"/>
  <c r="C1246" i="1"/>
  <c r="H1246" i="1" s="1"/>
  <c r="H1245" i="1"/>
  <c r="D1245" i="1"/>
  <c r="C1245" i="1"/>
  <c r="G1245" i="1" s="1"/>
  <c r="G1244" i="1"/>
  <c r="D1244" i="1"/>
  <c r="C1244" i="1"/>
  <c r="H1244" i="1" s="1"/>
  <c r="D1243" i="1"/>
  <c r="C1243" i="1"/>
  <c r="G1243" i="1" s="1"/>
  <c r="G1242" i="1"/>
  <c r="D1242" i="1"/>
  <c r="C1242" i="1"/>
  <c r="H1242" i="1" s="1"/>
  <c r="H1241" i="1"/>
  <c r="D1241" i="1"/>
  <c r="C1241" i="1"/>
  <c r="G1241" i="1" s="1"/>
  <c r="G1240" i="1"/>
  <c r="D1240" i="1"/>
  <c r="C1240" i="1"/>
  <c r="H1240" i="1" s="1"/>
  <c r="H1239" i="1"/>
  <c r="D1239" i="1"/>
  <c r="C1239" i="1"/>
  <c r="G1239" i="1" s="1"/>
  <c r="G1238" i="1"/>
  <c r="D1238" i="1"/>
  <c r="C1238" i="1"/>
  <c r="H1238" i="1" s="1"/>
  <c r="H1237" i="1"/>
  <c r="D1237" i="1"/>
  <c r="C1237" i="1"/>
  <c r="G1237" i="1" s="1"/>
  <c r="G1236" i="1"/>
  <c r="D1236" i="1"/>
  <c r="C1236" i="1"/>
  <c r="H1236" i="1" s="1"/>
  <c r="D1235" i="1"/>
  <c r="C1235" i="1"/>
  <c r="G1235" i="1" s="1"/>
  <c r="G1234" i="1"/>
  <c r="D1234" i="1"/>
  <c r="C1234" i="1"/>
  <c r="H1234" i="1" s="1"/>
  <c r="H1233" i="1"/>
  <c r="D1233" i="1"/>
  <c r="C1233" i="1"/>
  <c r="G1233" i="1" s="1"/>
  <c r="G1232" i="1"/>
  <c r="D1232" i="1"/>
  <c r="C1232" i="1"/>
  <c r="H1232" i="1" s="1"/>
  <c r="H1231" i="1"/>
  <c r="D1231" i="1"/>
  <c r="C1231" i="1"/>
  <c r="G1231" i="1" s="1"/>
  <c r="G1230" i="1"/>
  <c r="D1230" i="1"/>
  <c r="C1230" i="1"/>
  <c r="H1230" i="1" s="1"/>
  <c r="H1229" i="1"/>
  <c r="D1229" i="1"/>
  <c r="C1229" i="1"/>
  <c r="G1229" i="1" s="1"/>
  <c r="D1228" i="1"/>
  <c r="C1228" i="1"/>
  <c r="H1228" i="1" s="1"/>
  <c r="D1227" i="1"/>
  <c r="C1227" i="1"/>
  <c r="G1227" i="1" s="1"/>
  <c r="G1226" i="1"/>
  <c r="D1226" i="1"/>
  <c r="C1226" i="1"/>
  <c r="H1226" i="1" s="1"/>
  <c r="H1225" i="1"/>
  <c r="D1225" i="1"/>
  <c r="C1225" i="1"/>
  <c r="G1225" i="1" s="1"/>
  <c r="G1224" i="1"/>
  <c r="D1224" i="1"/>
  <c r="C1224" i="1"/>
  <c r="H1224" i="1" s="1"/>
  <c r="H1223" i="1"/>
  <c r="D1223" i="1"/>
  <c r="C1223" i="1"/>
  <c r="G1223" i="1" s="1"/>
  <c r="G1222" i="1"/>
  <c r="D1222" i="1"/>
  <c r="C1222" i="1"/>
  <c r="H1222" i="1" s="1"/>
  <c r="H1221" i="1"/>
  <c r="D1221" i="1"/>
  <c r="C1221" i="1"/>
  <c r="G1221" i="1" s="1"/>
  <c r="D1220" i="1"/>
  <c r="C1220" i="1"/>
  <c r="H1220" i="1" s="1"/>
  <c r="D1219" i="1"/>
  <c r="C1219" i="1"/>
  <c r="G1219" i="1" s="1"/>
  <c r="G1218" i="1"/>
  <c r="D1218" i="1"/>
  <c r="C1218" i="1"/>
  <c r="H1218" i="1" s="1"/>
  <c r="H1217" i="1"/>
  <c r="D1217" i="1"/>
  <c r="C1217" i="1"/>
  <c r="G1217" i="1" s="1"/>
  <c r="G1216" i="1"/>
  <c r="D1216" i="1"/>
  <c r="C1216" i="1"/>
  <c r="H1216" i="1" s="1"/>
  <c r="H1215" i="1"/>
  <c r="D1215" i="1"/>
  <c r="C1215" i="1"/>
  <c r="G1215" i="1" s="1"/>
  <c r="G1214" i="1"/>
  <c r="D1214" i="1"/>
  <c r="C1214" i="1"/>
  <c r="H1214" i="1" s="1"/>
  <c r="H1213" i="1"/>
  <c r="D1213" i="1"/>
  <c r="C1213" i="1"/>
  <c r="G1213" i="1" s="1"/>
  <c r="D1212" i="1"/>
  <c r="C1212" i="1"/>
  <c r="H1212" i="1" s="1"/>
  <c r="D1211" i="1"/>
  <c r="C1211" i="1"/>
  <c r="G1211" i="1" s="1"/>
  <c r="G1210" i="1"/>
  <c r="D1210" i="1"/>
  <c r="C1210" i="1"/>
  <c r="H1210" i="1" s="1"/>
  <c r="H1209" i="1"/>
  <c r="D1209" i="1"/>
  <c r="C1209" i="1"/>
  <c r="G1209" i="1" s="1"/>
  <c r="G1208" i="1"/>
  <c r="D1208" i="1"/>
  <c r="C1208" i="1"/>
  <c r="H1208" i="1" s="1"/>
  <c r="D1207" i="1"/>
  <c r="G1206" i="1"/>
  <c r="D1206" i="1"/>
  <c r="C1206" i="1"/>
  <c r="H1206" i="1" s="1"/>
  <c r="H1205" i="1"/>
  <c r="D1205" i="1"/>
  <c r="C1205" i="1"/>
  <c r="G1205" i="1" s="1"/>
  <c r="D1204" i="1"/>
  <c r="C1204" i="1"/>
  <c r="H1204" i="1" s="1"/>
  <c r="D1203" i="1"/>
  <c r="C1203" i="1"/>
  <c r="G1203" i="1" s="1"/>
  <c r="G1202" i="1"/>
  <c r="D1202" i="1"/>
  <c r="C1202" i="1"/>
  <c r="H1202" i="1" s="1"/>
  <c r="H1201" i="1"/>
  <c r="D1201" i="1"/>
  <c r="C1201" i="1"/>
  <c r="G1201" i="1" s="1"/>
  <c r="G1200" i="1"/>
  <c r="D1200" i="1"/>
  <c r="C1200" i="1"/>
  <c r="H1200" i="1" s="1"/>
  <c r="H1199" i="1"/>
  <c r="D1199" i="1"/>
  <c r="C1199" i="1"/>
  <c r="G1199" i="1" s="1"/>
  <c r="G1198" i="1"/>
  <c r="D1198" i="1"/>
  <c r="C1198" i="1"/>
  <c r="H1198" i="1" s="1"/>
  <c r="H1197" i="1"/>
  <c r="D1197" i="1"/>
  <c r="C1197" i="1"/>
  <c r="G1197" i="1" s="1"/>
  <c r="D1196" i="1"/>
  <c r="C1196" i="1"/>
  <c r="D1195" i="1"/>
  <c r="C1195" i="1"/>
  <c r="G1195" i="1" s="1"/>
  <c r="G1194" i="1"/>
  <c r="D1194" i="1"/>
  <c r="C1194" i="1"/>
  <c r="H1194" i="1" s="1"/>
  <c r="D1193" i="1"/>
  <c r="H1193" i="1" s="1"/>
  <c r="C1193" i="1"/>
  <c r="G1192" i="1"/>
  <c r="D1192" i="1"/>
  <c r="C1192" i="1"/>
  <c r="H1192" i="1" s="1"/>
  <c r="H1191" i="1"/>
  <c r="D1191" i="1"/>
  <c r="C1191" i="1"/>
  <c r="G1191" i="1" s="1"/>
  <c r="G1190" i="1"/>
  <c r="D1190" i="1"/>
  <c r="C1190" i="1"/>
  <c r="H1190" i="1" s="1"/>
  <c r="H1189" i="1"/>
  <c r="D1189" i="1"/>
  <c r="C1189" i="1"/>
  <c r="G1189" i="1" s="1"/>
  <c r="D1188" i="1"/>
  <c r="C1188" i="1"/>
  <c r="D1187" i="1"/>
  <c r="C1187" i="1"/>
  <c r="G1186" i="1"/>
  <c r="D1186" i="1"/>
  <c r="C1186" i="1"/>
  <c r="H1186" i="1" s="1"/>
  <c r="H1185" i="1"/>
  <c r="D1185" i="1"/>
  <c r="C1185" i="1"/>
  <c r="G1185" i="1" s="1"/>
  <c r="H1184" i="1"/>
  <c r="G1184" i="1"/>
  <c r="D1184" i="1"/>
  <c r="C1184" i="1"/>
  <c r="D1183" i="1"/>
  <c r="H1183" i="1" s="1"/>
  <c r="C1183" i="1"/>
  <c r="D1182" i="1"/>
  <c r="D1179" i="1"/>
  <c r="H1179" i="1" s="1"/>
  <c r="C1179" i="1"/>
  <c r="G1178" i="1"/>
  <c r="D1178" i="1"/>
  <c r="C1178" i="1"/>
  <c r="H1178" i="1" s="1"/>
  <c r="H1177" i="1"/>
  <c r="D1177" i="1"/>
  <c r="C1177" i="1"/>
  <c r="G1177" i="1" s="1"/>
  <c r="H1176" i="1"/>
  <c r="G1176" i="1"/>
  <c r="D1176" i="1"/>
  <c r="C1176" i="1"/>
  <c r="D1175" i="1"/>
  <c r="H1175" i="1" s="1"/>
  <c r="C1175" i="1"/>
  <c r="D1174" i="1"/>
  <c r="C1174" i="1"/>
  <c r="D1173" i="1"/>
  <c r="C1173" i="1"/>
  <c r="G1172" i="1"/>
  <c r="D1172" i="1"/>
  <c r="C1172" i="1"/>
  <c r="H1172" i="1" s="1"/>
  <c r="H1171" i="1"/>
  <c r="D1171" i="1"/>
  <c r="C1171" i="1"/>
  <c r="G1171" i="1" s="1"/>
  <c r="H1170" i="1"/>
  <c r="G1170" i="1"/>
  <c r="D1170" i="1"/>
  <c r="C1170" i="1"/>
  <c r="D1169" i="1"/>
  <c r="H1169" i="1" s="1"/>
  <c r="C1169" i="1"/>
  <c r="G1168" i="1"/>
  <c r="D1168" i="1"/>
  <c r="C1168" i="1"/>
  <c r="H1168" i="1" s="1"/>
  <c r="D1167" i="1"/>
  <c r="C1167" i="1"/>
  <c r="G1166" i="1"/>
  <c r="D1166" i="1"/>
  <c r="C1166" i="1"/>
  <c r="H1166" i="1" s="1"/>
  <c r="H1165" i="1"/>
  <c r="D1165" i="1"/>
  <c r="C1165" i="1"/>
  <c r="G1165" i="1" s="1"/>
  <c r="D1164" i="1"/>
  <c r="C1164" i="1"/>
  <c r="G1164" i="1" s="1"/>
  <c r="D1163" i="1"/>
  <c r="H1163" i="1" s="1"/>
  <c r="C1163" i="1"/>
  <c r="G1162" i="1"/>
  <c r="D1162" i="1"/>
  <c r="C1162" i="1"/>
  <c r="H1162" i="1" s="1"/>
  <c r="D1161" i="1"/>
  <c r="C1161" i="1"/>
  <c r="G1161" i="1" s="1"/>
  <c r="H1160" i="1"/>
  <c r="G1160" i="1"/>
  <c r="D1160" i="1"/>
  <c r="C1160" i="1"/>
  <c r="H1159" i="1"/>
  <c r="D1159" i="1"/>
  <c r="C1159" i="1"/>
  <c r="D1158" i="1"/>
  <c r="C1158" i="1"/>
  <c r="D1157" i="1"/>
  <c r="C1157" i="1"/>
  <c r="G1156" i="1"/>
  <c r="D1156" i="1"/>
  <c r="C1156" i="1"/>
  <c r="H1156" i="1" s="1"/>
  <c r="D1155" i="1"/>
  <c r="C1155" i="1"/>
  <c r="H1154" i="1"/>
  <c r="D1154" i="1"/>
  <c r="G1154" i="1" s="1"/>
  <c r="C1154" i="1"/>
  <c r="D1153" i="1"/>
  <c r="H1153" i="1" s="1"/>
  <c r="C1153" i="1"/>
  <c r="D1151" i="1"/>
  <c r="C1151" i="1"/>
  <c r="D1150" i="1"/>
  <c r="G1150" i="1" s="1"/>
  <c r="C1150" i="1"/>
  <c r="H1150" i="1" s="1"/>
  <c r="H1149" i="1"/>
  <c r="D1149" i="1"/>
  <c r="C1149" i="1"/>
  <c r="G1149" i="1" s="1"/>
  <c r="D1148" i="1"/>
  <c r="H1148" i="1" s="1"/>
  <c r="C1148" i="1"/>
  <c r="D1147" i="1"/>
  <c r="H1147" i="1" s="1"/>
  <c r="C1147" i="1"/>
  <c r="G1146" i="1"/>
  <c r="D1146" i="1"/>
  <c r="C1146" i="1"/>
  <c r="H1146" i="1" s="1"/>
  <c r="H1145" i="1"/>
  <c r="D1145" i="1"/>
  <c r="C1145" i="1"/>
  <c r="G1145" i="1" s="1"/>
  <c r="D1144" i="1"/>
  <c r="C1144" i="1"/>
  <c r="D1143" i="1"/>
  <c r="H1143" i="1" s="1"/>
  <c r="C1143" i="1"/>
  <c r="H1142" i="1"/>
  <c r="D1142" i="1"/>
  <c r="C1142" i="1"/>
  <c r="G1142" i="1" s="1"/>
  <c r="D1141" i="1"/>
  <c r="C1141" i="1"/>
  <c r="G1140" i="1"/>
  <c r="D1140" i="1"/>
  <c r="C1140" i="1"/>
  <c r="H1140" i="1" s="1"/>
  <c r="H1139" i="1"/>
  <c r="D1139" i="1"/>
  <c r="C1139" i="1"/>
  <c r="G1139" i="1" s="1"/>
  <c r="D1138" i="1"/>
  <c r="G1138" i="1" s="1"/>
  <c r="C1138" i="1"/>
  <c r="D1137" i="1"/>
  <c r="H1137" i="1" s="1"/>
  <c r="C1137" i="1"/>
  <c r="H1136" i="1"/>
  <c r="D1136" i="1"/>
  <c r="C1136" i="1"/>
  <c r="G1136" i="1" s="1"/>
  <c r="D1135" i="1"/>
  <c r="C1135" i="1"/>
  <c r="G1134" i="1"/>
  <c r="D1134" i="1"/>
  <c r="C1134" i="1"/>
  <c r="D1133" i="1"/>
  <c r="C1133" i="1"/>
  <c r="G1133" i="1" s="1"/>
  <c r="D1132" i="1"/>
  <c r="C1132" i="1"/>
  <c r="G1131" i="1"/>
  <c r="D1131" i="1"/>
  <c r="C1131" i="1"/>
  <c r="H1131" i="1" s="1"/>
  <c r="D1130" i="1"/>
  <c r="C1130" i="1"/>
  <c r="G1130" i="1" s="1"/>
  <c r="D1129" i="1"/>
  <c r="C1129" i="1"/>
  <c r="H1129" i="1" s="1"/>
  <c r="H1128" i="1"/>
  <c r="D1128" i="1"/>
  <c r="C1128" i="1"/>
  <c r="D1127" i="1"/>
  <c r="C1127" i="1"/>
  <c r="H1127" i="1" s="1"/>
  <c r="H1126" i="1"/>
  <c r="D1126" i="1"/>
  <c r="C1126" i="1"/>
  <c r="G1125" i="1"/>
  <c r="D1125" i="1"/>
  <c r="C1125" i="1"/>
  <c r="H1125" i="1" s="1"/>
  <c r="D1124" i="1"/>
  <c r="C1124" i="1"/>
  <c r="G1123" i="1"/>
  <c r="D1123" i="1"/>
  <c r="C1123" i="1"/>
  <c r="H1123" i="1" s="1"/>
  <c r="D1122" i="1"/>
  <c r="C1122" i="1"/>
  <c r="D1121" i="1"/>
  <c r="C1121" i="1"/>
  <c r="H1121" i="1" s="1"/>
  <c r="D1120" i="1"/>
  <c r="H1120" i="1" s="1"/>
  <c r="C1120" i="1"/>
  <c r="D1119" i="1"/>
  <c r="C1119" i="1"/>
  <c r="H1119" i="1" s="1"/>
  <c r="H1118" i="1"/>
  <c r="D1118" i="1"/>
  <c r="C1118" i="1"/>
  <c r="G1117" i="1"/>
  <c r="D1117" i="1"/>
  <c r="C1117" i="1"/>
  <c r="H1117" i="1" s="1"/>
  <c r="D1116" i="1"/>
  <c r="C1116" i="1"/>
  <c r="G1115" i="1"/>
  <c r="D1115" i="1"/>
  <c r="C1115" i="1"/>
  <c r="H1115" i="1" s="1"/>
  <c r="D1114" i="1"/>
  <c r="C1114" i="1"/>
  <c r="D1113" i="1"/>
  <c r="C1113" i="1"/>
  <c r="H1113" i="1" s="1"/>
  <c r="D1112" i="1"/>
  <c r="H1112" i="1" s="1"/>
  <c r="C1112" i="1"/>
  <c r="D1111" i="1"/>
  <c r="C1111" i="1"/>
  <c r="H1111" i="1" s="1"/>
  <c r="H1110" i="1"/>
  <c r="D1110" i="1"/>
  <c r="C1110" i="1"/>
  <c r="G1109" i="1"/>
  <c r="D1109" i="1"/>
  <c r="C1109" i="1"/>
  <c r="H1109" i="1" s="1"/>
  <c r="D1108" i="1"/>
  <c r="C1108" i="1"/>
  <c r="G1107" i="1"/>
  <c r="D1107" i="1"/>
  <c r="C1107" i="1"/>
  <c r="H1107" i="1" s="1"/>
  <c r="D1106" i="1"/>
  <c r="C1106" i="1"/>
  <c r="D1105" i="1"/>
  <c r="C1105" i="1"/>
  <c r="H1105" i="1" s="1"/>
  <c r="D1104" i="1"/>
  <c r="H1104" i="1" s="1"/>
  <c r="C1104" i="1"/>
  <c r="D1103" i="1"/>
  <c r="C1103" i="1"/>
  <c r="H1103" i="1" s="1"/>
  <c r="H1102" i="1"/>
  <c r="D1102" i="1"/>
  <c r="C1102" i="1"/>
  <c r="G1101" i="1"/>
  <c r="D1101" i="1"/>
  <c r="C1101" i="1"/>
  <c r="H1101" i="1" s="1"/>
  <c r="D1100" i="1"/>
  <c r="C1100" i="1"/>
  <c r="G1099" i="1"/>
  <c r="D1099" i="1"/>
  <c r="C1099" i="1"/>
  <c r="H1099" i="1" s="1"/>
  <c r="D1098" i="1"/>
  <c r="C1098" i="1"/>
  <c r="D1097" i="1"/>
  <c r="C1097" i="1"/>
  <c r="H1097" i="1" s="1"/>
  <c r="D1096" i="1"/>
  <c r="H1096" i="1" s="1"/>
  <c r="C1096" i="1"/>
  <c r="D1095" i="1"/>
  <c r="C1095" i="1"/>
  <c r="H1095" i="1" s="1"/>
  <c r="H1094" i="1"/>
  <c r="D1094" i="1"/>
  <c r="C1094" i="1"/>
  <c r="G1093" i="1"/>
  <c r="D1093" i="1"/>
  <c r="C1093" i="1"/>
  <c r="H1093" i="1" s="1"/>
  <c r="D1092" i="1"/>
  <c r="C1092" i="1"/>
  <c r="G1091" i="1"/>
  <c r="D1091" i="1"/>
  <c r="C1091" i="1"/>
  <c r="H1091" i="1" s="1"/>
  <c r="D1090" i="1"/>
  <c r="C1090" i="1"/>
  <c r="D1089" i="1"/>
  <c r="C1089" i="1"/>
  <c r="H1089" i="1" s="1"/>
  <c r="D1088" i="1"/>
  <c r="H1088" i="1" s="1"/>
  <c r="C1088" i="1"/>
  <c r="D1087" i="1"/>
  <c r="C1087" i="1"/>
  <c r="H1086" i="1"/>
  <c r="D1086" i="1"/>
  <c r="C1086" i="1"/>
  <c r="H1085" i="1"/>
  <c r="D1085" i="1"/>
  <c r="C1085" i="1"/>
  <c r="G1085" i="1" s="1"/>
  <c r="D1084" i="1"/>
  <c r="C1084" i="1"/>
  <c r="H1084" i="1" s="1"/>
  <c r="G1083" i="1"/>
  <c r="D1083" i="1"/>
  <c r="C1083" i="1"/>
  <c r="H1083" i="1" s="1"/>
  <c r="D1082" i="1"/>
  <c r="C1082" i="1"/>
  <c r="D1081" i="1"/>
  <c r="H1081" i="1" s="1"/>
  <c r="C1081" i="1"/>
  <c r="D1080" i="1"/>
  <c r="C1080" i="1"/>
  <c r="G1080" i="1" s="1"/>
  <c r="H1079" i="1"/>
  <c r="D1079" i="1"/>
  <c r="C1079" i="1"/>
  <c r="G1079" i="1" s="1"/>
  <c r="D1078" i="1"/>
  <c r="C1078" i="1"/>
  <c r="G1077" i="1"/>
  <c r="D1077" i="1"/>
  <c r="H1077" i="1" s="1"/>
  <c r="C1077" i="1"/>
  <c r="H1076" i="1"/>
  <c r="D1076" i="1"/>
  <c r="C1076" i="1"/>
  <c r="G1076" i="1" s="1"/>
  <c r="D1075" i="1"/>
  <c r="D1073" i="1"/>
  <c r="C1073" i="1"/>
  <c r="D1072" i="1"/>
  <c r="C1072" i="1"/>
  <c r="G1072" i="1" s="1"/>
  <c r="D1071" i="1"/>
  <c r="C1071" i="1"/>
  <c r="H1071" i="1" s="1"/>
  <c r="H1070" i="1"/>
  <c r="D1070" i="1"/>
  <c r="C1070" i="1"/>
  <c r="H1069" i="1"/>
  <c r="D1069" i="1"/>
  <c r="C1069" i="1"/>
  <c r="G1069" i="1" s="1"/>
  <c r="D1068" i="1"/>
  <c r="C1068" i="1"/>
  <c r="G1067" i="1"/>
  <c r="D1067" i="1"/>
  <c r="C1067" i="1"/>
  <c r="H1067" i="1" s="1"/>
  <c r="D1066" i="1"/>
  <c r="C1066" i="1"/>
  <c r="D1065" i="1"/>
  <c r="H1065" i="1" s="1"/>
  <c r="C1065" i="1"/>
  <c r="D1064" i="1"/>
  <c r="C1064" i="1"/>
  <c r="G1064" i="1" s="1"/>
  <c r="H1063" i="1"/>
  <c r="D1063" i="1"/>
  <c r="C1063" i="1"/>
  <c r="G1063" i="1" s="1"/>
  <c r="D1062" i="1"/>
  <c r="C1062" i="1"/>
  <c r="G1061" i="1"/>
  <c r="D1061" i="1"/>
  <c r="H1061" i="1" s="1"/>
  <c r="C1061" i="1"/>
  <c r="H1060" i="1"/>
  <c r="D1060" i="1"/>
  <c r="C1060" i="1"/>
  <c r="G1060" i="1" s="1"/>
  <c r="D1059" i="1"/>
  <c r="C1059" i="1"/>
  <c r="D1058" i="1"/>
  <c r="H1058" i="1" s="1"/>
  <c r="C1058" i="1"/>
  <c r="D1057" i="1"/>
  <c r="C1057" i="1"/>
  <c r="D1056" i="1"/>
  <c r="C1056" i="1"/>
  <c r="G1056" i="1" s="1"/>
  <c r="D1055" i="1"/>
  <c r="C1055" i="1"/>
  <c r="H1055" i="1" s="1"/>
  <c r="H1054" i="1"/>
  <c r="D1054" i="1"/>
  <c r="C1054" i="1"/>
  <c r="H1053" i="1"/>
  <c r="D1053" i="1"/>
  <c r="C1053" i="1"/>
  <c r="G1053" i="1" s="1"/>
  <c r="D1052" i="1"/>
  <c r="C1052" i="1"/>
  <c r="G1051" i="1"/>
  <c r="D1051" i="1"/>
  <c r="C1051" i="1"/>
  <c r="H1051" i="1" s="1"/>
  <c r="D1050" i="1"/>
  <c r="C1050" i="1"/>
  <c r="D1049" i="1"/>
  <c r="C1049" i="1"/>
  <c r="D1048" i="1"/>
  <c r="C1048" i="1"/>
  <c r="G1048" i="1" s="1"/>
  <c r="D1047" i="1"/>
  <c r="C1047" i="1"/>
  <c r="G1047" i="1" s="1"/>
  <c r="D1046" i="1"/>
  <c r="C1046" i="1"/>
  <c r="G1045" i="1"/>
  <c r="D1045" i="1"/>
  <c r="H1045" i="1" s="1"/>
  <c r="C1045" i="1"/>
  <c r="H1044" i="1"/>
  <c r="D1044" i="1"/>
  <c r="C1044" i="1"/>
  <c r="G1044" i="1" s="1"/>
  <c r="D1043" i="1"/>
  <c r="C1043" i="1"/>
  <c r="G1042" i="1"/>
  <c r="D1042" i="1"/>
  <c r="C1042" i="1"/>
  <c r="H1042" i="1" s="1"/>
  <c r="D1041" i="1"/>
  <c r="C1041" i="1"/>
  <c r="G1040" i="1"/>
  <c r="D1040" i="1"/>
  <c r="C1040" i="1"/>
  <c r="H1040" i="1" s="1"/>
  <c r="D1039" i="1"/>
  <c r="C1039" i="1"/>
  <c r="G1038" i="1"/>
  <c r="D1038" i="1"/>
  <c r="C1038" i="1"/>
  <c r="H1038" i="1" s="1"/>
  <c r="D1037" i="1"/>
  <c r="C1037" i="1"/>
  <c r="H1037" i="1" s="1"/>
  <c r="G1036" i="1"/>
  <c r="D1036" i="1"/>
  <c r="C1036" i="1"/>
  <c r="H1036" i="1" s="1"/>
  <c r="D1035" i="1"/>
  <c r="C1035" i="1"/>
  <c r="G1034" i="1"/>
  <c r="D1034" i="1"/>
  <c r="C1034" i="1"/>
  <c r="H1034" i="1" s="1"/>
  <c r="D1033" i="1"/>
  <c r="C1033" i="1"/>
  <c r="H1033" i="1" s="1"/>
  <c r="G1032" i="1"/>
  <c r="D1032" i="1"/>
  <c r="C1032" i="1"/>
  <c r="H1032" i="1" s="1"/>
  <c r="D1031" i="1"/>
  <c r="C1031" i="1"/>
  <c r="H1031" i="1" s="1"/>
  <c r="G1030" i="1"/>
  <c r="D1030" i="1"/>
  <c r="C1030" i="1"/>
  <c r="H1030" i="1" s="1"/>
  <c r="D1029" i="1"/>
  <c r="C1029" i="1"/>
  <c r="H1029" i="1" s="1"/>
  <c r="G1028" i="1"/>
  <c r="D1028" i="1"/>
  <c r="C1028" i="1"/>
  <c r="H1028" i="1" s="1"/>
  <c r="D1027" i="1"/>
  <c r="C1027" i="1"/>
  <c r="G1026" i="1"/>
  <c r="D1026" i="1"/>
  <c r="C1026" i="1"/>
  <c r="H1026" i="1" s="1"/>
  <c r="D1025" i="1"/>
  <c r="C1025" i="1"/>
  <c r="G1024" i="1"/>
  <c r="D1024" i="1"/>
  <c r="C1024" i="1"/>
  <c r="H1024" i="1" s="1"/>
  <c r="D1023" i="1"/>
  <c r="C1023" i="1"/>
  <c r="G1022" i="1"/>
  <c r="D1022" i="1"/>
  <c r="C1022" i="1"/>
  <c r="H1022" i="1" s="1"/>
  <c r="D1021" i="1"/>
  <c r="C1021" i="1"/>
  <c r="H1021" i="1" s="1"/>
  <c r="G1020" i="1"/>
  <c r="D1020" i="1"/>
  <c r="C1020" i="1"/>
  <c r="H1020" i="1" s="1"/>
  <c r="D1019" i="1"/>
  <c r="C1019" i="1"/>
  <c r="G1018" i="1"/>
  <c r="D1018" i="1"/>
  <c r="C1018" i="1"/>
  <c r="H1018" i="1" s="1"/>
  <c r="D1017" i="1"/>
  <c r="G1016" i="1"/>
  <c r="D1016" i="1"/>
  <c r="C1016" i="1"/>
  <c r="H1016" i="1" s="1"/>
  <c r="D1015" i="1"/>
  <c r="C1015" i="1"/>
  <c r="G1014" i="1"/>
  <c r="D1014" i="1"/>
  <c r="C1014" i="1"/>
  <c r="H1014" i="1" s="1"/>
  <c r="D1013" i="1"/>
  <c r="C1013" i="1"/>
  <c r="D1012" i="1"/>
  <c r="G1010" i="1"/>
  <c r="D1010" i="1"/>
  <c r="C1010" i="1"/>
  <c r="H1010" i="1" s="1"/>
  <c r="D1009" i="1"/>
  <c r="C1009" i="1"/>
  <c r="G1008" i="1"/>
  <c r="D1008" i="1"/>
  <c r="C1008" i="1"/>
  <c r="H1008" i="1" s="1"/>
  <c r="D1007" i="1"/>
  <c r="C1007" i="1"/>
  <c r="G1006" i="1"/>
  <c r="D1006" i="1"/>
  <c r="C1006" i="1"/>
  <c r="H1006" i="1" s="1"/>
  <c r="G1005" i="1"/>
  <c r="D1005" i="1"/>
  <c r="C1005" i="1"/>
  <c r="H1005" i="1" s="1"/>
  <c r="G1004" i="1"/>
  <c r="D1004" i="1"/>
  <c r="C1004" i="1"/>
  <c r="H1004" i="1" s="1"/>
  <c r="D1003" i="1"/>
  <c r="C1003" i="1"/>
  <c r="H1003" i="1" s="1"/>
  <c r="G1002" i="1"/>
  <c r="D1002" i="1"/>
  <c r="C1002" i="1"/>
  <c r="H1002" i="1" s="1"/>
  <c r="G1001" i="1"/>
  <c r="D1001" i="1"/>
  <c r="C1001" i="1"/>
  <c r="H1001" i="1" s="1"/>
  <c r="G1000" i="1"/>
  <c r="D1000" i="1"/>
  <c r="C1000" i="1"/>
  <c r="H1000" i="1" s="1"/>
  <c r="D999" i="1"/>
  <c r="C999" i="1"/>
  <c r="H999" i="1" s="1"/>
  <c r="G998" i="1"/>
  <c r="D998" i="1"/>
  <c r="C998" i="1"/>
  <c r="H998" i="1" s="1"/>
  <c r="G997" i="1"/>
  <c r="D997" i="1"/>
  <c r="C997" i="1"/>
  <c r="G996" i="1"/>
  <c r="D996" i="1"/>
  <c r="C996" i="1"/>
  <c r="H996" i="1" s="1"/>
  <c r="D995" i="1"/>
  <c r="C995" i="1"/>
  <c r="H995" i="1" s="1"/>
  <c r="G994" i="1"/>
  <c r="D994" i="1"/>
  <c r="C994" i="1"/>
  <c r="H994" i="1" s="1"/>
  <c r="G993" i="1"/>
  <c r="D993" i="1"/>
  <c r="C993" i="1"/>
  <c r="H993" i="1" s="1"/>
  <c r="G992" i="1"/>
  <c r="D992" i="1"/>
  <c r="C992" i="1"/>
  <c r="H992" i="1" s="1"/>
  <c r="D991" i="1"/>
  <c r="C991" i="1"/>
  <c r="H991" i="1" s="1"/>
  <c r="G990" i="1"/>
  <c r="D990" i="1"/>
  <c r="C990" i="1"/>
  <c r="H990" i="1" s="1"/>
  <c r="G989" i="1"/>
  <c r="D989" i="1"/>
  <c r="C989" i="1"/>
  <c r="G988" i="1"/>
  <c r="D988" i="1"/>
  <c r="C988" i="1"/>
  <c r="H988" i="1" s="1"/>
  <c r="D987" i="1"/>
  <c r="C987" i="1"/>
  <c r="H987" i="1" s="1"/>
  <c r="G986" i="1"/>
  <c r="D986" i="1"/>
  <c r="C986" i="1"/>
  <c r="H986" i="1" s="1"/>
  <c r="G985" i="1"/>
  <c r="D985" i="1"/>
  <c r="C985" i="1"/>
  <c r="G984" i="1"/>
  <c r="D984" i="1"/>
  <c r="C984" i="1"/>
  <c r="H984" i="1" s="1"/>
  <c r="D983" i="1"/>
  <c r="C983" i="1"/>
  <c r="H983" i="1" s="1"/>
  <c r="G982" i="1"/>
  <c r="D982" i="1"/>
  <c r="C982" i="1"/>
  <c r="H982" i="1" s="1"/>
  <c r="G981" i="1"/>
  <c r="D981" i="1"/>
  <c r="C981" i="1"/>
  <c r="G980" i="1"/>
  <c r="D980" i="1"/>
  <c r="C980" i="1"/>
  <c r="H980" i="1" s="1"/>
  <c r="D979" i="1"/>
  <c r="C979" i="1"/>
  <c r="H979" i="1" s="1"/>
  <c r="G978" i="1"/>
  <c r="D978" i="1"/>
  <c r="C978" i="1"/>
  <c r="H978" i="1" s="1"/>
  <c r="G977" i="1"/>
  <c r="D977" i="1"/>
  <c r="C977" i="1"/>
  <c r="G976" i="1"/>
  <c r="D976" i="1"/>
  <c r="C976" i="1"/>
  <c r="H976" i="1" s="1"/>
  <c r="D975" i="1"/>
  <c r="C975" i="1"/>
  <c r="H975" i="1" s="1"/>
  <c r="G974" i="1"/>
  <c r="D974" i="1"/>
  <c r="C974" i="1"/>
  <c r="H974" i="1" s="1"/>
  <c r="G973" i="1"/>
  <c r="D973" i="1"/>
  <c r="C973" i="1"/>
  <c r="D972" i="1"/>
  <c r="C972" i="1"/>
  <c r="H972" i="1" s="1"/>
  <c r="D971" i="1"/>
  <c r="C971" i="1"/>
  <c r="H971" i="1" s="1"/>
  <c r="D970" i="1"/>
  <c r="C970" i="1"/>
  <c r="H970" i="1" s="1"/>
  <c r="G969" i="1"/>
  <c r="D969" i="1"/>
  <c r="C969" i="1"/>
  <c r="G968" i="1"/>
  <c r="D968" i="1"/>
  <c r="C968" i="1"/>
  <c r="H968" i="1" s="1"/>
  <c r="D967" i="1"/>
  <c r="C967" i="1"/>
  <c r="H967" i="1" s="1"/>
  <c r="G966" i="1"/>
  <c r="D966" i="1"/>
  <c r="C966" i="1"/>
  <c r="H966" i="1" s="1"/>
  <c r="G965" i="1"/>
  <c r="D965" i="1"/>
  <c r="C965" i="1"/>
  <c r="D964" i="1"/>
  <c r="C964" i="1"/>
  <c r="H964" i="1" s="1"/>
  <c r="D963" i="1"/>
  <c r="C963" i="1"/>
  <c r="H963" i="1" s="1"/>
  <c r="D962" i="1"/>
  <c r="C962" i="1"/>
  <c r="H962" i="1" s="1"/>
  <c r="G961" i="1"/>
  <c r="D961" i="1"/>
  <c r="C961" i="1"/>
  <c r="G960" i="1"/>
  <c r="D960" i="1"/>
  <c r="C960" i="1"/>
  <c r="H960" i="1" s="1"/>
  <c r="D959" i="1"/>
  <c r="C959" i="1"/>
  <c r="H959" i="1" s="1"/>
  <c r="G958" i="1"/>
  <c r="D958" i="1"/>
  <c r="C958" i="1"/>
  <c r="H958" i="1" s="1"/>
  <c r="G957" i="1"/>
  <c r="D957" i="1"/>
  <c r="C957" i="1"/>
  <c r="D956" i="1"/>
  <c r="C956" i="1"/>
  <c r="H956" i="1" s="1"/>
  <c r="D955" i="1"/>
  <c r="C955" i="1"/>
  <c r="H955" i="1" s="1"/>
  <c r="D954" i="1"/>
  <c r="C954" i="1"/>
  <c r="H954" i="1" s="1"/>
  <c r="G953" i="1"/>
  <c r="D953" i="1"/>
  <c r="C953" i="1"/>
  <c r="G952" i="1"/>
  <c r="D952" i="1"/>
  <c r="C952" i="1"/>
  <c r="H952" i="1" s="1"/>
  <c r="D951" i="1"/>
  <c r="C951" i="1"/>
  <c r="H951" i="1" s="1"/>
  <c r="G950" i="1"/>
  <c r="D950" i="1"/>
  <c r="C950" i="1"/>
  <c r="H950" i="1" s="1"/>
  <c r="G949" i="1"/>
  <c r="D949" i="1"/>
  <c r="C949" i="1"/>
  <c r="D948" i="1"/>
  <c r="C948" i="1"/>
  <c r="H948" i="1" s="1"/>
  <c r="D947" i="1"/>
  <c r="C947" i="1"/>
  <c r="H947" i="1" s="1"/>
  <c r="D946" i="1"/>
  <c r="C946" i="1"/>
  <c r="H946" i="1" s="1"/>
  <c r="G945" i="1"/>
  <c r="D945" i="1"/>
  <c r="C945" i="1"/>
  <c r="G944" i="1"/>
  <c r="D944" i="1"/>
  <c r="C944" i="1"/>
  <c r="H944" i="1" s="1"/>
  <c r="D943" i="1"/>
  <c r="C943" i="1"/>
  <c r="H943" i="1" s="1"/>
  <c r="G942" i="1"/>
  <c r="D942" i="1"/>
  <c r="C942" i="1"/>
  <c r="H942" i="1" s="1"/>
  <c r="G941" i="1"/>
  <c r="D941" i="1"/>
  <c r="C941" i="1"/>
  <c r="D940" i="1"/>
  <c r="C940" i="1"/>
  <c r="H940" i="1" s="1"/>
  <c r="D939" i="1"/>
  <c r="C939" i="1"/>
  <c r="H939" i="1" s="1"/>
  <c r="D938" i="1"/>
  <c r="C938" i="1"/>
  <c r="H938" i="1" s="1"/>
  <c r="G937" i="1"/>
  <c r="D937" i="1"/>
  <c r="C937" i="1"/>
  <c r="G936" i="1"/>
  <c r="D936" i="1"/>
  <c r="C936" i="1"/>
  <c r="H936" i="1" s="1"/>
  <c r="D935" i="1"/>
  <c r="C935" i="1"/>
  <c r="H935" i="1" s="1"/>
  <c r="G934" i="1"/>
  <c r="D934" i="1"/>
  <c r="C934" i="1"/>
  <c r="H934" i="1" s="1"/>
  <c r="G933" i="1"/>
  <c r="D933" i="1"/>
  <c r="C933" i="1"/>
  <c r="D932" i="1"/>
  <c r="C932" i="1"/>
  <c r="H932" i="1" s="1"/>
  <c r="D931" i="1"/>
  <c r="C931" i="1"/>
  <c r="H931" i="1" s="1"/>
  <c r="D930" i="1"/>
  <c r="C930" i="1"/>
  <c r="H930" i="1" s="1"/>
  <c r="G929" i="1"/>
  <c r="D929" i="1"/>
  <c r="C929" i="1"/>
  <c r="G928" i="1"/>
  <c r="D928" i="1"/>
  <c r="C928" i="1"/>
  <c r="H928" i="1" s="1"/>
  <c r="D927" i="1"/>
  <c r="C927" i="1"/>
  <c r="H927" i="1" s="1"/>
  <c r="G926" i="1"/>
  <c r="D926" i="1"/>
  <c r="C926" i="1"/>
  <c r="H926" i="1" s="1"/>
  <c r="G925" i="1"/>
  <c r="D925" i="1"/>
  <c r="C925" i="1"/>
  <c r="D924" i="1"/>
  <c r="C924" i="1"/>
  <c r="H924" i="1" s="1"/>
  <c r="D923" i="1"/>
  <c r="C923" i="1"/>
  <c r="H923" i="1" s="1"/>
  <c r="D922" i="1"/>
  <c r="C922" i="1"/>
  <c r="H922" i="1" s="1"/>
  <c r="G921" i="1"/>
  <c r="D921" i="1"/>
  <c r="C921" i="1"/>
  <c r="H921" i="1" s="1"/>
  <c r="H920" i="1"/>
  <c r="D920" i="1"/>
  <c r="C920" i="1"/>
  <c r="G920" i="1" s="1"/>
  <c r="G919" i="1"/>
  <c r="D919" i="1"/>
  <c r="C919" i="1"/>
  <c r="H918" i="1"/>
  <c r="G918" i="1"/>
  <c r="D918" i="1"/>
  <c r="C918" i="1"/>
  <c r="G917" i="1"/>
  <c r="D917" i="1"/>
  <c r="H917" i="1" s="1"/>
  <c r="C917" i="1"/>
  <c r="H916" i="1"/>
  <c r="G916" i="1"/>
  <c r="D916" i="1"/>
  <c r="C916" i="1"/>
  <c r="G915" i="1"/>
  <c r="D915" i="1"/>
  <c r="H915" i="1" s="1"/>
  <c r="C915" i="1"/>
  <c r="H914" i="1"/>
  <c r="G914" i="1"/>
  <c r="D914" i="1"/>
  <c r="C914" i="1"/>
  <c r="G913" i="1"/>
  <c r="D913" i="1"/>
  <c r="H913" i="1" s="1"/>
  <c r="C913" i="1"/>
  <c r="H912" i="1"/>
  <c r="G912" i="1"/>
  <c r="D912" i="1"/>
  <c r="C912" i="1"/>
  <c r="G911" i="1"/>
  <c r="D911" i="1"/>
  <c r="H911" i="1" s="1"/>
  <c r="C911" i="1"/>
  <c r="H910" i="1"/>
  <c r="G910" i="1"/>
  <c r="D910" i="1"/>
  <c r="C910" i="1"/>
  <c r="G909" i="1"/>
  <c r="D909" i="1"/>
  <c r="H909" i="1" s="1"/>
  <c r="C909" i="1"/>
  <c r="H908" i="1"/>
  <c r="G908" i="1"/>
  <c r="D908" i="1"/>
  <c r="C908" i="1"/>
  <c r="G907" i="1"/>
  <c r="D907" i="1"/>
  <c r="H907" i="1" s="1"/>
  <c r="C907" i="1"/>
  <c r="H906" i="1"/>
  <c r="G906" i="1"/>
  <c r="D906" i="1"/>
  <c r="C906" i="1"/>
  <c r="G905" i="1"/>
  <c r="D905" i="1"/>
  <c r="H905" i="1" s="1"/>
  <c r="C905" i="1"/>
  <c r="H904" i="1"/>
  <c r="G904" i="1"/>
  <c r="D904" i="1"/>
  <c r="C904" i="1"/>
  <c r="G903" i="1"/>
  <c r="D903" i="1"/>
  <c r="H903" i="1" s="1"/>
  <c r="C903" i="1"/>
  <c r="H902" i="1"/>
  <c r="G902" i="1"/>
  <c r="D902" i="1"/>
  <c r="C902" i="1"/>
  <c r="G901" i="1"/>
  <c r="D901" i="1"/>
  <c r="H901" i="1" s="1"/>
  <c r="C901" i="1"/>
  <c r="H900" i="1"/>
  <c r="G900" i="1"/>
  <c r="D900" i="1"/>
  <c r="C900" i="1"/>
  <c r="G899" i="1"/>
  <c r="D899" i="1"/>
  <c r="H899" i="1" s="1"/>
  <c r="C899" i="1"/>
  <c r="H898" i="1"/>
  <c r="G898" i="1"/>
  <c r="D898" i="1"/>
  <c r="C898" i="1"/>
  <c r="G897" i="1"/>
  <c r="D897" i="1"/>
  <c r="H897" i="1" s="1"/>
  <c r="C897" i="1"/>
  <c r="H896" i="1"/>
  <c r="G896" i="1"/>
  <c r="D896" i="1"/>
  <c r="C896" i="1"/>
  <c r="G895" i="1"/>
  <c r="D895" i="1"/>
  <c r="H895" i="1" s="1"/>
  <c r="C895" i="1"/>
  <c r="H894" i="1"/>
  <c r="G894" i="1"/>
  <c r="D894" i="1"/>
  <c r="C894" i="1"/>
  <c r="G893" i="1"/>
  <c r="D893" i="1"/>
  <c r="H893" i="1" s="1"/>
  <c r="C893" i="1"/>
  <c r="H892" i="1"/>
  <c r="G892" i="1"/>
  <c r="D892" i="1"/>
  <c r="C892" i="1"/>
  <c r="G891" i="1"/>
  <c r="D891" i="1"/>
  <c r="H891" i="1" s="1"/>
  <c r="C891" i="1"/>
  <c r="H890" i="1"/>
  <c r="G890" i="1"/>
  <c r="D890" i="1"/>
  <c r="C890" i="1"/>
  <c r="G889" i="1"/>
  <c r="D889" i="1"/>
  <c r="H889" i="1" s="1"/>
  <c r="C889" i="1"/>
  <c r="H888" i="1"/>
  <c r="G888" i="1"/>
  <c r="D888" i="1"/>
  <c r="C888" i="1"/>
  <c r="G887" i="1"/>
  <c r="D887" i="1"/>
  <c r="H887" i="1" s="1"/>
  <c r="C887" i="1"/>
  <c r="H886" i="1"/>
  <c r="G886" i="1"/>
  <c r="D886" i="1"/>
  <c r="C886" i="1"/>
  <c r="G885" i="1"/>
  <c r="D885" i="1"/>
  <c r="H885" i="1" s="1"/>
  <c r="C885" i="1"/>
  <c r="H884" i="1"/>
  <c r="G884" i="1"/>
  <c r="D884" i="1"/>
  <c r="C884" i="1"/>
  <c r="G883" i="1"/>
  <c r="D883" i="1"/>
  <c r="H883" i="1" s="1"/>
  <c r="C883" i="1"/>
  <c r="H882" i="1"/>
  <c r="G882" i="1"/>
  <c r="D882" i="1"/>
  <c r="C882" i="1"/>
  <c r="G881" i="1"/>
  <c r="D881" i="1"/>
  <c r="H881" i="1" s="1"/>
  <c r="C881" i="1"/>
  <c r="H880" i="1"/>
  <c r="G880" i="1"/>
  <c r="D880" i="1"/>
  <c r="C880" i="1"/>
  <c r="G879" i="1"/>
  <c r="D879" i="1"/>
  <c r="H879" i="1" s="1"/>
  <c r="C879" i="1"/>
  <c r="H878" i="1"/>
  <c r="G878" i="1"/>
  <c r="D878" i="1"/>
  <c r="C878" i="1"/>
  <c r="G877" i="1"/>
  <c r="D877" i="1"/>
  <c r="H877" i="1" s="1"/>
  <c r="C877" i="1"/>
  <c r="H876" i="1"/>
  <c r="G876" i="1"/>
  <c r="D876" i="1"/>
  <c r="C876" i="1"/>
  <c r="G875" i="1"/>
  <c r="D875" i="1"/>
  <c r="H875" i="1" s="1"/>
  <c r="C875" i="1"/>
  <c r="H874" i="1"/>
  <c r="G874" i="1"/>
  <c r="D874" i="1"/>
  <c r="C874" i="1"/>
  <c r="G873" i="1"/>
  <c r="D873" i="1"/>
  <c r="H873" i="1" s="1"/>
  <c r="C873" i="1"/>
  <c r="H872" i="1"/>
  <c r="G872" i="1"/>
  <c r="D872" i="1"/>
  <c r="C872" i="1"/>
  <c r="G871" i="1"/>
  <c r="D871" i="1"/>
  <c r="H871" i="1" s="1"/>
  <c r="C871" i="1"/>
  <c r="H870" i="1"/>
  <c r="G870" i="1"/>
  <c r="D870" i="1"/>
  <c r="C870" i="1"/>
  <c r="G869" i="1"/>
  <c r="D869" i="1"/>
  <c r="H869" i="1" s="1"/>
  <c r="C869" i="1"/>
  <c r="H868" i="1"/>
  <c r="G868" i="1"/>
  <c r="D868" i="1"/>
  <c r="C868" i="1"/>
  <c r="G867" i="1"/>
  <c r="D867" i="1"/>
  <c r="H867" i="1" s="1"/>
  <c r="C867" i="1"/>
  <c r="H866" i="1"/>
  <c r="G866" i="1"/>
  <c r="D866" i="1"/>
  <c r="C866" i="1"/>
  <c r="G865" i="1"/>
  <c r="D865" i="1"/>
  <c r="H865" i="1" s="1"/>
  <c r="C865" i="1"/>
  <c r="H864" i="1"/>
  <c r="G864" i="1"/>
  <c r="D864" i="1"/>
  <c r="C864" i="1"/>
  <c r="G863" i="1"/>
  <c r="D863" i="1"/>
  <c r="H863" i="1" s="1"/>
  <c r="C863" i="1"/>
  <c r="H862" i="1"/>
  <c r="G862" i="1"/>
  <c r="D862" i="1"/>
  <c r="C862" i="1"/>
  <c r="G861" i="1"/>
  <c r="D861" i="1"/>
  <c r="H861" i="1" s="1"/>
  <c r="C861" i="1"/>
  <c r="H860" i="1"/>
  <c r="G860" i="1"/>
  <c r="D860" i="1"/>
  <c r="C860" i="1"/>
  <c r="G859" i="1"/>
  <c r="D859" i="1"/>
  <c r="H859" i="1" s="1"/>
  <c r="C859" i="1"/>
  <c r="H858" i="1"/>
  <c r="G858" i="1"/>
  <c r="D858" i="1"/>
  <c r="C858" i="1"/>
  <c r="G857" i="1"/>
  <c r="D857" i="1"/>
  <c r="H857" i="1" s="1"/>
  <c r="C857" i="1"/>
  <c r="H856" i="1"/>
  <c r="G856" i="1"/>
  <c r="D856" i="1"/>
  <c r="C856" i="1"/>
  <c r="G855" i="1"/>
  <c r="D855" i="1"/>
  <c r="H855" i="1" s="1"/>
  <c r="C855" i="1"/>
  <c r="H854" i="1"/>
  <c r="G854" i="1"/>
  <c r="D854" i="1"/>
  <c r="C854" i="1"/>
  <c r="G853" i="1"/>
  <c r="D853" i="1"/>
  <c r="H853" i="1" s="1"/>
  <c r="C853" i="1"/>
  <c r="H852" i="1"/>
  <c r="G852" i="1"/>
  <c r="D852" i="1"/>
  <c r="C852" i="1"/>
  <c r="G851" i="1"/>
  <c r="D851" i="1"/>
  <c r="H851" i="1" s="1"/>
  <c r="C851" i="1"/>
  <c r="H850" i="1"/>
  <c r="G850" i="1"/>
  <c r="D850" i="1"/>
  <c r="C850" i="1"/>
  <c r="G849" i="1"/>
  <c r="D849" i="1"/>
  <c r="H849" i="1" s="1"/>
  <c r="C849" i="1"/>
  <c r="H848" i="1"/>
  <c r="G848" i="1"/>
  <c r="D848" i="1"/>
  <c r="C848" i="1"/>
  <c r="G847" i="1"/>
  <c r="D847" i="1"/>
  <c r="H847" i="1" s="1"/>
  <c r="C847" i="1"/>
  <c r="H846" i="1"/>
  <c r="G846" i="1"/>
  <c r="D846" i="1"/>
  <c r="C846" i="1"/>
  <c r="G845" i="1"/>
  <c r="D845" i="1"/>
  <c r="H845" i="1" s="1"/>
  <c r="C845" i="1"/>
  <c r="H844" i="1"/>
  <c r="G844" i="1"/>
  <c r="D844" i="1"/>
  <c r="C844" i="1"/>
  <c r="G843" i="1"/>
  <c r="D843" i="1"/>
  <c r="H843" i="1" s="1"/>
  <c r="C843" i="1"/>
  <c r="H842" i="1"/>
  <c r="G842" i="1"/>
  <c r="D842" i="1"/>
  <c r="C842" i="1"/>
  <c r="G841" i="1"/>
  <c r="D841" i="1"/>
  <c r="H841" i="1" s="1"/>
  <c r="C841" i="1"/>
  <c r="H840" i="1"/>
  <c r="G840" i="1"/>
  <c r="D840" i="1"/>
  <c r="C840" i="1"/>
  <c r="G839" i="1"/>
  <c r="D839" i="1"/>
  <c r="H839" i="1" s="1"/>
  <c r="C839" i="1"/>
  <c r="H838" i="1"/>
  <c r="G838" i="1"/>
  <c r="D838" i="1"/>
  <c r="C838" i="1"/>
  <c r="G837" i="1"/>
  <c r="D837" i="1"/>
  <c r="H837" i="1" s="1"/>
  <c r="C837" i="1"/>
  <c r="H836" i="1"/>
  <c r="G836" i="1"/>
  <c r="D836" i="1"/>
  <c r="C836" i="1"/>
  <c r="G835" i="1"/>
  <c r="D835" i="1"/>
  <c r="H835" i="1" s="1"/>
  <c r="C835" i="1"/>
  <c r="H834" i="1"/>
  <c r="G834" i="1"/>
  <c r="D834" i="1"/>
  <c r="C834" i="1"/>
  <c r="G833" i="1"/>
  <c r="D833" i="1"/>
  <c r="H833" i="1" s="1"/>
  <c r="C833" i="1"/>
  <c r="H832" i="1"/>
  <c r="G832" i="1"/>
  <c r="D832" i="1"/>
  <c r="C832" i="1"/>
  <c r="G831" i="1"/>
  <c r="D831" i="1"/>
  <c r="H831" i="1" s="1"/>
  <c r="C831" i="1"/>
  <c r="H830" i="1"/>
  <c r="G830" i="1"/>
  <c r="D830" i="1"/>
  <c r="C830" i="1"/>
  <c r="G829" i="1"/>
  <c r="D829" i="1"/>
  <c r="H829" i="1" s="1"/>
  <c r="C829" i="1"/>
  <c r="H828" i="1"/>
  <c r="G828" i="1"/>
  <c r="D828" i="1"/>
  <c r="C828" i="1"/>
  <c r="G827" i="1"/>
  <c r="D827" i="1"/>
  <c r="H827" i="1" s="1"/>
  <c r="C827" i="1"/>
  <c r="H826" i="1"/>
  <c r="G826" i="1"/>
  <c r="D826" i="1"/>
  <c r="C826" i="1"/>
  <c r="G825" i="1"/>
  <c r="D825" i="1"/>
  <c r="H825" i="1" s="1"/>
  <c r="C825" i="1"/>
  <c r="H824" i="1"/>
  <c r="G824" i="1"/>
  <c r="D824" i="1"/>
  <c r="C824" i="1"/>
  <c r="G823" i="1"/>
  <c r="D823" i="1"/>
  <c r="H823" i="1" s="1"/>
  <c r="C823" i="1"/>
  <c r="H822" i="1"/>
  <c r="G822" i="1"/>
  <c r="D822" i="1"/>
  <c r="C822" i="1"/>
  <c r="G821" i="1"/>
  <c r="D821" i="1"/>
  <c r="H821" i="1" s="1"/>
  <c r="C821" i="1"/>
  <c r="H820" i="1"/>
  <c r="G820" i="1"/>
  <c r="D820" i="1"/>
  <c r="C820" i="1"/>
  <c r="G819" i="1"/>
  <c r="D819" i="1"/>
  <c r="H819" i="1" s="1"/>
  <c r="C819" i="1"/>
  <c r="H818" i="1"/>
  <c r="G818" i="1"/>
  <c r="D818" i="1"/>
  <c r="C818" i="1"/>
  <c r="G817" i="1"/>
  <c r="D817" i="1"/>
  <c r="H817" i="1" s="1"/>
  <c r="C817" i="1"/>
  <c r="H816" i="1"/>
  <c r="G816" i="1"/>
  <c r="D816" i="1"/>
  <c r="C816" i="1"/>
  <c r="G815" i="1"/>
  <c r="D815" i="1"/>
  <c r="H815" i="1" s="1"/>
  <c r="C815" i="1"/>
  <c r="H814" i="1"/>
  <c r="G814" i="1"/>
  <c r="D814" i="1"/>
  <c r="C814" i="1"/>
  <c r="G813" i="1"/>
  <c r="D813" i="1"/>
  <c r="H813" i="1" s="1"/>
  <c r="C813" i="1"/>
  <c r="H812" i="1"/>
  <c r="G812" i="1"/>
  <c r="D812" i="1"/>
  <c r="C812" i="1"/>
  <c r="G811" i="1"/>
  <c r="D811" i="1"/>
  <c r="H811" i="1" s="1"/>
  <c r="C811" i="1"/>
  <c r="H810" i="1"/>
  <c r="G810" i="1"/>
  <c r="D810" i="1"/>
  <c r="C810" i="1"/>
  <c r="G809" i="1"/>
  <c r="D809" i="1"/>
  <c r="H809" i="1" s="1"/>
  <c r="C809" i="1"/>
  <c r="H808" i="1"/>
  <c r="G808" i="1"/>
  <c r="D808" i="1"/>
  <c r="C808" i="1"/>
  <c r="G807" i="1"/>
  <c r="D807" i="1"/>
  <c r="H807" i="1" s="1"/>
  <c r="C807" i="1"/>
  <c r="H806" i="1"/>
  <c r="G806" i="1"/>
  <c r="D806" i="1"/>
  <c r="C806" i="1"/>
  <c r="G805" i="1"/>
  <c r="D805" i="1"/>
  <c r="H805" i="1" s="1"/>
  <c r="C805" i="1"/>
  <c r="H804" i="1"/>
  <c r="G804" i="1"/>
  <c r="D804" i="1"/>
  <c r="C804" i="1"/>
  <c r="G803" i="1"/>
  <c r="D803" i="1"/>
  <c r="H803" i="1" s="1"/>
  <c r="C803" i="1"/>
  <c r="H802" i="1"/>
  <c r="G802" i="1"/>
  <c r="D802" i="1"/>
  <c r="C802" i="1"/>
  <c r="G801" i="1"/>
  <c r="D801" i="1"/>
  <c r="H801" i="1" s="1"/>
  <c r="C801" i="1"/>
  <c r="H800" i="1"/>
  <c r="G800" i="1"/>
  <c r="D800" i="1"/>
  <c r="C800" i="1"/>
  <c r="G799" i="1"/>
  <c r="D799" i="1"/>
  <c r="H799" i="1" s="1"/>
  <c r="C799" i="1"/>
  <c r="H798" i="1"/>
  <c r="G798" i="1"/>
  <c r="D798" i="1"/>
  <c r="C798" i="1"/>
  <c r="G797" i="1"/>
  <c r="D797" i="1"/>
  <c r="H797" i="1" s="1"/>
  <c r="C797" i="1"/>
  <c r="H796" i="1"/>
  <c r="G796" i="1"/>
  <c r="D796" i="1"/>
  <c r="C796" i="1"/>
  <c r="G795" i="1"/>
  <c r="D795" i="1"/>
  <c r="H795" i="1" s="1"/>
  <c r="C795" i="1"/>
  <c r="H794" i="1"/>
  <c r="G794" i="1"/>
  <c r="D794" i="1"/>
  <c r="C794" i="1"/>
  <c r="G793" i="1"/>
  <c r="D793" i="1"/>
  <c r="H793" i="1" s="1"/>
  <c r="C793" i="1"/>
  <c r="H792" i="1"/>
  <c r="G792" i="1"/>
  <c r="D792" i="1"/>
  <c r="C792" i="1"/>
  <c r="G791" i="1"/>
  <c r="D791" i="1"/>
  <c r="H791" i="1" s="1"/>
  <c r="C791" i="1"/>
  <c r="H790" i="1"/>
  <c r="G790" i="1"/>
  <c r="D790" i="1"/>
  <c r="C790" i="1"/>
  <c r="G789" i="1"/>
  <c r="D789" i="1"/>
  <c r="H789" i="1" s="1"/>
  <c r="C789" i="1"/>
  <c r="H788" i="1"/>
  <c r="G788" i="1"/>
  <c r="D788" i="1"/>
  <c r="C788" i="1"/>
  <c r="G787" i="1"/>
  <c r="D787" i="1"/>
  <c r="H787" i="1" s="1"/>
  <c r="C787" i="1"/>
  <c r="H786" i="1"/>
  <c r="G786" i="1"/>
  <c r="D786" i="1"/>
  <c r="C786" i="1"/>
  <c r="G785" i="1"/>
  <c r="D785" i="1"/>
  <c r="H785" i="1" s="1"/>
  <c r="C785" i="1"/>
  <c r="H784" i="1"/>
  <c r="G784" i="1"/>
  <c r="D784" i="1"/>
  <c r="C784" i="1"/>
  <c r="G783" i="1"/>
  <c r="D783" i="1"/>
  <c r="H783" i="1" s="1"/>
  <c r="C783" i="1"/>
  <c r="H782" i="1"/>
  <c r="G782" i="1"/>
  <c r="D782" i="1"/>
  <c r="C782" i="1"/>
  <c r="G781" i="1"/>
  <c r="D781" i="1"/>
  <c r="H781" i="1" s="1"/>
  <c r="C781" i="1"/>
  <c r="H780" i="1"/>
  <c r="G780" i="1"/>
  <c r="D780" i="1"/>
  <c r="C780" i="1"/>
  <c r="G779" i="1"/>
  <c r="D779" i="1"/>
  <c r="H779" i="1" s="1"/>
  <c r="C779" i="1"/>
  <c r="H778" i="1"/>
  <c r="G778" i="1"/>
  <c r="D778" i="1"/>
  <c r="C778" i="1"/>
  <c r="G777" i="1"/>
  <c r="D777" i="1"/>
  <c r="H777" i="1" s="1"/>
  <c r="C777" i="1"/>
  <c r="H776" i="1"/>
  <c r="G776" i="1"/>
  <c r="D776" i="1"/>
  <c r="C776" i="1"/>
  <c r="G775" i="1"/>
  <c r="D775" i="1"/>
  <c r="H775" i="1" s="1"/>
  <c r="C775" i="1"/>
  <c r="H774" i="1"/>
  <c r="G774" i="1"/>
  <c r="D774" i="1"/>
  <c r="C774" i="1"/>
  <c r="G773" i="1"/>
  <c r="D773" i="1"/>
  <c r="H773" i="1" s="1"/>
  <c r="C773" i="1"/>
  <c r="H772" i="1"/>
  <c r="G772" i="1"/>
  <c r="D772" i="1"/>
  <c r="C772" i="1"/>
  <c r="G771" i="1"/>
  <c r="D771" i="1"/>
  <c r="H771" i="1" s="1"/>
  <c r="C771" i="1"/>
  <c r="H770" i="1"/>
  <c r="G770" i="1"/>
  <c r="D770" i="1"/>
  <c r="C770" i="1"/>
  <c r="G769" i="1"/>
  <c r="D769" i="1"/>
  <c r="H769" i="1" s="1"/>
  <c r="C769" i="1"/>
  <c r="H768" i="1"/>
  <c r="G768" i="1"/>
  <c r="D768" i="1"/>
  <c r="C768" i="1"/>
  <c r="G767" i="1"/>
  <c r="D767" i="1"/>
  <c r="H767" i="1" s="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D642" i="1"/>
  <c r="D641"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H423" i="1"/>
  <c r="G423" i="1"/>
  <c r="D423" i="1"/>
  <c r="C423" i="1"/>
  <c r="D422" i="1"/>
  <c r="D421" i="1"/>
  <c r="C421" i="1"/>
  <c r="H421" i="1" s="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D355"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H301" i="1"/>
  <c r="G301" i="1"/>
  <c r="D301" i="1"/>
  <c r="C301" i="1"/>
  <c r="H300" i="1"/>
  <c r="G300" i="1"/>
  <c r="D300" i="1"/>
  <c r="C300" i="1"/>
  <c r="D299" i="1"/>
  <c r="C299" i="1"/>
  <c r="H299" i="1" s="1"/>
  <c r="D298" i="1"/>
  <c r="C298" i="1"/>
  <c r="H298" i="1" s="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F236" i="9" l="1"/>
  <c r="H1317" i="1"/>
  <c r="F82" i="5"/>
  <c r="G1251" i="1"/>
  <c r="E307" i="9"/>
  <c r="B307" i="9" s="1"/>
  <c r="H1087" i="1"/>
  <c r="G1624" i="1"/>
  <c r="G1623" i="1"/>
  <c r="H1681" i="1"/>
  <c r="G1681" i="1"/>
  <c r="I41" i="3"/>
  <c r="C422" i="1"/>
  <c r="H422" i="1" s="1"/>
  <c r="G299" i="1"/>
  <c r="D647" i="4"/>
  <c r="D648" i="4"/>
  <c r="G298" i="1"/>
  <c r="G421" i="1"/>
  <c r="F426" i="4"/>
  <c r="E294" i="9"/>
  <c r="B294" i="9" s="1"/>
  <c r="H1007" i="1"/>
  <c r="G1007" i="1"/>
  <c r="G1050" i="1"/>
  <c r="H1050" i="1"/>
  <c r="H1188" i="1"/>
  <c r="G1188" i="1"/>
  <c r="G924" i="1"/>
  <c r="G932" i="1"/>
  <c r="G940" i="1"/>
  <c r="G948" i="1"/>
  <c r="G956" i="1"/>
  <c r="G964" i="1"/>
  <c r="G972" i="1"/>
  <c r="H1057" i="1"/>
  <c r="G1057" i="1"/>
  <c r="G1082" i="1"/>
  <c r="H1082" i="1"/>
  <c r="G1092" i="1"/>
  <c r="H1092" i="1"/>
  <c r="G1132" i="1"/>
  <c r="H1132" i="1"/>
  <c r="G922" i="1"/>
  <c r="H925" i="1"/>
  <c r="G927" i="1"/>
  <c r="H933" i="1"/>
  <c r="G935" i="1"/>
  <c r="H941" i="1"/>
  <c r="G943" i="1"/>
  <c r="H949" i="1"/>
  <c r="G951" i="1"/>
  <c r="H957" i="1"/>
  <c r="G959" i="1"/>
  <c r="H965" i="1"/>
  <c r="G967" i="1"/>
  <c r="H973" i="1"/>
  <c r="G975" i="1"/>
  <c r="H981" i="1"/>
  <c r="G983" i="1"/>
  <c r="H989" i="1"/>
  <c r="G991" i="1"/>
  <c r="H997" i="1"/>
  <c r="G999" i="1"/>
  <c r="H1015" i="1"/>
  <c r="H1025" i="1"/>
  <c r="H1041" i="1"/>
  <c r="G1116" i="1"/>
  <c r="H1116" i="1"/>
  <c r="G930" i="1"/>
  <c r="G938" i="1"/>
  <c r="G946" i="1"/>
  <c r="G954" i="1"/>
  <c r="G962" i="1"/>
  <c r="G970" i="1"/>
  <c r="H1019" i="1"/>
  <c r="H1035" i="1"/>
  <c r="H1047" i="1"/>
  <c r="H1068" i="1"/>
  <c r="G1100" i="1"/>
  <c r="H1100" i="1"/>
  <c r="H1009" i="1"/>
  <c r="H1013" i="1"/>
  <c r="H1023" i="1"/>
  <c r="H1039" i="1"/>
  <c r="H1052" i="1"/>
  <c r="H1059" i="1"/>
  <c r="G1124" i="1"/>
  <c r="H1124" i="1"/>
  <c r="H919" i="1"/>
  <c r="G923" i="1"/>
  <c r="H929" i="1"/>
  <c r="G931" i="1"/>
  <c r="H937" i="1"/>
  <c r="G939" i="1"/>
  <c r="H945" i="1"/>
  <c r="G947" i="1"/>
  <c r="H953" i="1"/>
  <c r="G955" i="1"/>
  <c r="H961" i="1"/>
  <c r="G963" i="1"/>
  <c r="H969" i="1"/>
  <c r="G971" i="1"/>
  <c r="H977" i="1"/>
  <c r="G979" i="1"/>
  <c r="H985" i="1"/>
  <c r="G987" i="1"/>
  <c r="G995" i="1"/>
  <c r="G1003" i="1"/>
  <c r="G1066" i="1"/>
  <c r="H1066" i="1"/>
  <c r="G1158" i="1"/>
  <c r="H1158" i="1"/>
  <c r="H1027" i="1"/>
  <c r="H1043" i="1"/>
  <c r="H1049" i="1"/>
  <c r="G1049" i="1"/>
  <c r="H1073" i="1"/>
  <c r="G1073" i="1"/>
  <c r="G1108" i="1"/>
  <c r="H1108" i="1"/>
  <c r="G1155" i="1"/>
  <c r="H1155" i="1"/>
  <c r="G1009" i="1"/>
  <c r="G1013" i="1"/>
  <c r="G1015" i="1"/>
  <c r="G1019" i="1"/>
  <c r="G1021" i="1"/>
  <c r="G1023" i="1"/>
  <c r="G1025" i="1"/>
  <c r="G1027" i="1"/>
  <c r="G1029" i="1"/>
  <c r="G1031" i="1"/>
  <c r="G1033" i="1"/>
  <c r="G1035" i="1"/>
  <c r="G1037" i="1"/>
  <c r="G1039" i="1"/>
  <c r="G1041" i="1"/>
  <c r="G1043" i="1"/>
  <c r="G1059" i="1"/>
  <c r="G1089" i="1"/>
  <c r="G1097" i="1"/>
  <c r="G1105" i="1"/>
  <c r="G1113" i="1"/>
  <c r="G1121" i="1"/>
  <c r="G1129" i="1"/>
  <c r="G1135" i="1"/>
  <c r="H1135" i="1"/>
  <c r="G1046" i="1"/>
  <c r="G1062" i="1"/>
  <c r="G1078" i="1"/>
  <c r="G1090" i="1"/>
  <c r="G1098" i="1"/>
  <c r="G1106" i="1"/>
  <c r="G1114" i="1"/>
  <c r="G1122" i="1"/>
  <c r="G1141" i="1"/>
  <c r="H1141" i="1"/>
  <c r="H1048" i="1"/>
  <c r="G1055" i="1"/>
  <c r="H1064" i="1"/>
  <c r="G1071" i="1"/>
  <c r="H1080" i="1"/>
  <c r="G1087" i="1"/>
  <c r="G1095" i="1"/>
  <c r="G1103" i="1"/>
  <c r="G1111" i="1"/>
  <c r="G1119" i="1"/>
  <c r="G1127" i="1"/>
  <c r="H1138" i="1"/>
  <c r="H1144" i="1"/>
  <c r="G1144" i="1"/>
  <c r="G1167" i="1"/>
  <c r="H1167" i="1"/>
  <c r="H1046" i="1"/>
  <c r="G1058" i="1"/>
  <c r="H1062" i="1"/>
  <c r="H1078" i="1"/>
  <c r="G1088" i="1"/>
  <c r="H1090" i="1"/>
  <c r="G1096" i="1"/>
  <c r="H1098" i="1"/>
  <c r="G1104" i="1"/>
  <c r="H1106" i="1"/>
  <c r="G1112" i="1"/>
  <c r="H1114" i="1"/>
  <c r="G1120" i="1"/>
  <c r="H1122" i="1"/>
  <c r="G1128" i="1"/>
  <c r="H1130" i="1"/>
  <c r="G1148" i="1"/>
  <c r="H1161" i="1"/>
  <c r="H1164" i="1"/>
  <c r="G1173" i="1"/>
  <c r="H1173" i="1"/>
  <c r="H1133" i="1"/>
  <c r="G1151" i="1"/>
  <c r="H1151" i="1"/>
  <c r="H1196" i="1"/>
  <c r="G1196" i="1"/>
  <c r="G1054" i="1"/>
  <c r="G1065" i="1"/>
  <c r="G1070" i="1"/>
  <c r="G1081" i="1"/>
  <c r="G1086" i="1"/>
  <c r="G1094" i="1"/>
  <c r="G1102" i="1"/>
  <c r="G1110" i="1"/>
  <c r="G1118" i="1"/>
  <c r="G1126" i="1"/>
  <c r="H1134" i="1"/>
  <c r="G1157" i="1"/>
  <c r="H1157" i="1"/>
  <c r="H1174" i="1"/>
  <c r="G1174" i="1"/>
  <c r="G1187" i="1"/>
  <c r="H1187" i="1"/>
  <c r="G1052" i="1"/>
  <c r="H1056" i="1"/>
  <c r="G1068" i="1"/>
  <c r="H1072" i="1"/>
  <c r="G1084" i="1"/>
  <c r="H1344" i="1"/>
  <c r="G1344" i="1"/>
  <c r="H1360" i="1"/>
  <c r="G1360" i="1"/>
  <c r="H1376" i="1"/>
  <c r="G1376" i="1"/>
  <c r="H1392" i="1"/>
  <c r="G1392" i="1"/>
  <c r="H1408" i="1"/>
  <c r="G1408" i="1"/>
  <c r="H1424" i="1"/>
  <c r="G1424" i="1"/>
  <c r="H1436" i="1"/>
  <c r="G1436" i="1"/>
  <c r="H1550" i="1"/>
  <c r="G1550" i="1"/>
  <c r="J1550" i="1"/>
  <c r="G1575" i="1"/>
  <c r="J1575" i="1"/>
  <c r="H1575" i="1"/>
  <c r="H1668" i="1"/>
  <c r="G1668" i="1"/>
  <c r="H1338" i="1"/>
  <c r="G1338" i="1"/>
  <c r="H1354" i="1"/>
  <c r="G1354" i="1"/>
  <c r="H1370" i="1"/>
  <c r="G1370" i="1"/>
  <c r="H1386" i="1"/>
  <c r="G1386" i="1"/>
  <c r="H1402" i="1"/>
  <c r="G1402" i="1"/>
  <c r="H1418" i="1"/>
  <c r="G1418" i="1"/>
  <c r="H1528" i="1"/>
  <c r="G1528" i="1"/>
  <c r="J1542" i="1"/>
  <c r="H1542" i="1"/>
  <c r="G1542" i="1"/>
  <c r="H1573" i="1"/>
  <c r="G1573" i="1"/>
  <c r="J1573" i="1"/>
  <c r="G1642" i="1"/>
  <c r="H1642" i="1"/>
  <c r="G1650" i="1"/>
  <c r="H1650" i="1"/>
  <c r="G1147" i="1"/>
  <c r="G1163" i="1"/>
  <c r="G1179" i="1"/>
  <c r="G1204" i="1"/>
  <c r="G1212" i="1"/>
  <c r="G1220" i="1"/>
  <c r="G1228" i="1"/>
  <c r="H1348" i="1"/>
  <c r="G1348" i="1"/>
  <c r="H1364" i="1"/>
  <c r="G1364" i="1"/>
  <c r="H1380" i="1"/>
  <c r="G1380" i="1"/>
  <c r="H1396" i="1"/>
  <c r="G1396" i="1"/>
  <c r="H1412" i="1"/>
  <c r="G1412" i="1"/>
  <c r="H1428" i="1"/>
  <c r="G1428" i="1"/>
  <c r="H1434" i="1"/>
  <c r="G1434" i="1"/>
  <c r="H1484" i="1"/>
  <c r="G1484" i="1"/>
  <c r="H1342" i="1"/>
  <c r="G1342" i="1"/>
  <c r="H1358" i="1"/>
  <c r="G1358" i="1"/>
  <c r="H1374" i="1"/>
  <c r="G1374" i="1"/>
  <c r="H1390" i="1"/>
  <c r="G1390" i="1"/>
  <c r="H1406" i="1"/>
  <c r="G1406" i="1"/>
  <c r="H1422" i="1"/>
  <c r="G1422" i="1"/>
  <c r="G1548" i="1"/>
  <c r="I1548" i="1" s="1"/>
  <c r="J1548" i="1"/>
  <c r="H1548" i="1"/>
  <c r="G1619" i="1"/>
  <c r="H1619" i="1"/>
  <c r="H30" i="3"/>
  <c r="F114" i="6"/>
  <c r="C1510" i="1"/>
  <c r="G1143" i="1"/>
  <c r="G1159" i="1"/>
  <c r="G1175" i="1"/>
  <c r="H1352" i="1"/>
  <c r="G1352" i="1"/>
  <c r="H1368" i="1"/>
  <c r="G1368" i="1"/>
  <c r="H1384" i="1"/>
  <c r="G1384" i="1"/>
  <c r="H1400" i="1"/>
  <c r="G1400" i="1"/>
  <c r="H1416" i="1"/>
  <c r="G1416" i="1"/>
  <c r="H1432" i="1"/>
  <c r="G1432" i="1"/>
  <c r="H1440" i="1"/>
  <c r="G1440" i="1"/>
  <c r="H1498" i="1"/>
  <c r="G1498" i="1"/>
  <c r="H1554" i="1"/>
  <c r="G1554" i="1"/>
  <c r="J1554" i="1"/>
  <c r="G1611" i="1"/>
  <c r="H1611" i="1"/>
  <c r="H1346" i="1"/>
  <c r="G1346" i="1"/>
  <c r="H1362" i="1"/>
  <c r="G1362" i="1"/>
  <c r="H1378" i="1"/>
  <c r="G1378" i="1"/>
  <c r="H1394" i="1"/>
  <c r="G1394" i="1"/>
  <c r="H1410" i="1"/>
  <c r="G1410" i="1"/>
  <c r="H1426" i="1"/>
  <c r="G1426" i="1"/>
  <c r="H1577" i="1"/>
  <c r="G1577" i="1"/>
  <c r="H1340" i="1"/>
  <c r="G1340" i="1"/>
  <c r="H1356" i="1"/>
  <c r="G1356" i="1"/>
  <c r="H1372" i="1"/>
  <c r="G1372" i="1"/>
  <c r="H1388" i="1"/>
  <c r="G1388" i="1"/>
  <c r="H1404" i="1"/>
  <c r="G1404" i="1"/>
  <c r="H1420" i="1"/>
  <c r="G1420" i="1"/>
  <c r="H1438" i="1"/>
  <c r="G1438" i="1"/>
  <c r="H1514" i="1"/>
  <c r="G1514" i="1"/>
  <c r="H1607" i="1"/>
  <c r="G1607" i="1"/>
  <c r="G1137" i="1"/>
  <c r="G1153" i="1"/>
  <c r="G1169" i="1"/>
  <c r="G1183" i="1"/>
  <c r="G1193" i="1"/>
  <c r="H1195" i="1"/>
  <c r="H1203" i="1"/>
  <c r="H1211" i="1"/>
  <c r="H1219" i="1"/>
  <c r="H1227" i="1"/>
  <c r="H1235" i="1"/>
  <c r="H1243" i="1"/>
  <c r="H1251" i="1"/>
  <c r="H1262" i="1"/>
  <c r="H1270" i="1"/>
  <c r="H1278" i="1"/>
  <c r="H1286" i="1"/>
  <c r="H1294" i="1"/>
  <c r="H1302" i="1"/>
  <c r="H1310" i="1"/>
  <c r="H1318" i="1"/>
  <c r="H1326" i="1"/>
  <c r="H1334" i="1"/>
  <c r="H1350" i="1"/>
  <c r="G1350" i="1"/>
  <c r="H1366" i="1"/>
  <c r="G1366" i="1"/>
  <c r="H1382" i="1"/>
  <c r="G1382" i="1"/>
  <c r="H1398" i="1"/>
  <c r="G1398" i="1"/>
  <c r="H1414" i="1"/>
  <c r="G1414" i="1"/>
  <c r="H1430" i="1"/>
  <c r="G1430" i="1"/>
  <c r="H1444" i="1"/>
  <c r="H1452" i="1"/>
  <c r="H1460" i="1"/>
  <c r="H1468" i="1"/>
  <c r="G1552" i="1"/>
  <c r="J1552" i="1"/>
  <c r="H1552" i="1"/>
  <c r="H1592" i="1"/>
  <c r="G1592" i="1"/>
  <c r="G1583" i="1"/>
  <c r="G1595" i="1"/>
  <c r="H1595" i="1"/>
  <c r="G1603" i="1"/>
  <c r="H1603" i="1"/>
  <c r="G1617" i="1"/>
  <c r="G1640" i="1"/>
  <c r="G1658" i="1"/>
  <c r="H1658" i="1"/>
  <c r="G1666" i="1"/>
  <c r="H1666" i="1"/>
  <c r="H1470" i="1"/>
  <c r="G1474" i="1"/>
  <c r="G1488" i="1"/>
  <c r="H1500" i="1"/>
  <c r="G1504" i="1"/>
  <c r="H1516" i="1"/>
  <c r="G1520" i="1"/>
  <c r="H1530" i="1"/>
  <c r="G1534" i="1"/>
  <c r="H1540" i="1"/>
  <c r="H1560" i="1"/>
  <c r="G1560" i="1"/>
  <c r="I1566" i="1"/>
  <c r="I1570" i="1"/>
  <c r="H1572" i="1"/>
  <c r="I1579" i="1"/>
  <c r="G1591" i="1"/>
  <c r="H1610" i="1"/>
  <c r="H1676" i="1"/>
  <c r="G1676" i="1"/>
  <c r="F164" i="4"/>
  <c r="H1544" i="1"/>
  <c r="I1544" i="1" s="1"/>
  <c r="J1546" i="1"/>
  <c r="H1546" i="1"/>
  <c r="G1546" i="1"/>
  <c r="I1546" i="1" s="1"/>
  <c r="H1660" i="1"/>
  <c r="G1660" i="1"/>
  <c r="H1480" i="1"/>
  <c r="H1494" i="1"/>
  <c r="J1557" i="1"/>
  <c r="J1561" i="1"/>
  <c r="H1589" i="1"/>
  <c r="G1589" i="1"/>
  <c r="G1626" i="1"/>
  <c r="H1626" i="1"/>
  <c r="G1634" i="1"/>
  <c r="H1634" i="1"/>
  <c r="H1652" i="1"/>
  <c r="G1652" i="1"/>
  <c r="F153" i="4"/>
  <c r="H25" i="3"/>
  <c r="J1543" i="1"/>
  <c r="H1543" i="1"/>
  <c r="I1559" i="1"/>
  <c r="H1567" i="1"/>
  <c r="G1567" i="1"/>
  <c r="I1567" i="1" s="1"/>
  <c r="H1571" i="1"/>
  <c r="G1571" i="1"/>
  <c r="H1580" i="1"/>
  <c r="G1580" i="1"/>
  <c r="I1580" i="1" s="1"/>
  <c r="H1644" i="1"/>
  <c r="G1644" i="1"/>
  <c r="D571" i="4"/>
  <c r="F578" i="4"/>
  <c r="H1476" i="1"/>
  <c r="H1490" i="1"/>
  <c r="H1506" i="1"/>
  <c r="H1522" i="1"/>
  <c r="H1536" i="1"/>
  <c r="J1547" i="1"/>
  <c r="H1547" i="1"/>
  <c r="I1549" i="1"/>
  <c r="I1553" i="1"/>
  <c r="H1565" i="1"/>
  <c r="I1565" i="1" s="1"/>
  <c r="H1569" i="1"/>
  <c r="I1569" i="1" s="1"/>
  <c r="I1576" i="1"/>
  <c r="H1578" i="1"/>
  <c r="I1578" i="1" s="1"/>
  <c r="G1586" i="1"/>
  <c r="G1601" i="1"/>
  <c r="H1636" i="1"/>
  <c r="G1636" i="1"/>
  <c r="G1656" i="1"/>
  <c r="F13" i="5"/>
  <c r="D12" i="5"/>
  <c r="I1543" i="1"/>
  <c r="H1628" i="1"/>
  <c r="G1628" i="1"/>
  <c r="G1682" i="1"/>
  <c r="H1682" i="1"/>
  <c r="D7" i="4"/>
  <c r="E431" i="4"/>
  <c r="F431" i="4" s="1"/>
  <c r="F492" i="4"/>
  <c r="D491" i="4"/>
  <c r="E7" i="4"/>
  <c r="D43" i="4"/>
  <c r="F106" i="4"/>
  <c r="D125" i="4"/>
  <c r="D230" i="4"/>
  <c r="F273" i="4"/>
  <c r="F407" i="4"/>
  <c r="D406" i="4"/>
  <c r="E491" i="4"/>
  <c r="D485" i="1" s="1"/>
  <c r="D7" i="5"/>
  <c r="F8" i="5"/>
  <c r="E251" i="5"/>
  <c r="G1584" i="1"/>
  <c r="G1608" i="1"/>
  <c r="G1625" i="1"/>
  <c r="G1631" i="1"/>
  <c r="G1641" i="1"/>
  <c r="G1647" i="1"/>
  <c r="G1657" i="1"/>
  <c r="G1663" i="1"/>
  <c r="G1673" i="1"/>
  <c r="H1683" i="1"/>
  <c r="G1683" i="1"/>
  <c r="D49" i="4"/>
  <c r="F327" i="4"/>
  <c r="D321" i="4"/>
  <c r="D629" i="4"/>
  <c r="F297" i="5"/>
  <c r="B82" i="9"/>
  <c r="H1602" i="1"/>
  <c r="H1618" i="1"/>
  <c r="H1635" i="1"/>
  <c r="H1651" i="1"/>
  <c r="H1667" i="1"/>
  <c r="G224" i="9"/>
  <c r="E224" i="9" s="1"/>
  <c r="B224" i="9" s="1"/>
  <c r="E230" i="4"/>
  <c r="D226" i="1" s="1"/>
  <c r="D309" i="4"/>
  <c r="F310" i="4"/>
  <c r="D536" i="4"/>
  <c r="D203" i="5"/>
  <c r="F204" i="5"/>
  <c r="G346" i="9"/>
  <c r="E346" i="9" s="1"/>
  <c r="H33" i="3"/>
  <c r="B72" i="9"/>
  <c r="E308" i="4"/>
  <c r="E418" i="4" s="1"/>
  <c r="D413" i="1" s="1"/>
  <c r="F71" i="5"/>
  <c r="D70" i="5"/>
  <c r="G339" i="9"/>
  <c r="E339" i="9" s="1"/>
  <c r="B339" i="9" s="1"/>
  <c r="F219" i="5"/>
  <c r="H1674" i="1"/>
  <c r="F83" i="4"/>
  <c r="F274" i="4"/>
  <c r="F379" i="4"/>
  <c r="D373" i="4"/>
  <c r="D522" i="4"/>
  <c r="E69" i="5"/>
  <c r="E6" i="5" s="1"/>
  <c r="D44" i="8"/>
  <c r="F208" i="4"/>
  <c r="D202" i="4"/>
  <c r="D152" i="4" s="1"/>
  <c r="F221" i="4"/>
  <c r="F355" i="4"/>
  <c r="D354" i="4"/>
  <c r="D361" i="4"/>
  <c r="F362" i="4"/>
  <c r="G214" i="9"/>
  <c r="E214" i="9" s="1"/>
  <c r="B214" i="9" s="1"/>
  <c r="H315" i="9"/>
  <c r="H316" i="9"/>
  <c r="F220" i="5"/>
  <c r="E5" i="7"/>
  <c r="B59" i="9"/>
  <c r="F222" i="4"/>
  <c r="F278" i="4"/>
  <c r="F432" i="4"/>
  <c r="F480" i="4"/>
  <c r="F598" i="4"/>
  <c r="D178" i="5"/>
  <c r="E35" i="6"/>
  <c r="D89" i="6"/>
  <c r="D45" i="8"/>
  <c r="E30" i="9"/>
  <c r="B30" i="9" s="1"/>
  <c r="B51" i="9"/>
  <c r="B84" i="9"/>
  <c r="B27" i="9"/>
  <c r="B104" i="9"/>
  <c r="B114" i="9"/>
  <c r="B172" i="9"/>
  <c r="G314" i="9"/>
  <c r="E314" i="9" s="1"/>
  <c r="B314" i="9" s="1"/>
  <c r="F89" i="5"/>
  <c r="F136" i="5"/>
  <c r="H336" i="9"/>
  <c r="E177" i="5"/>
  <c r="B48" i="9"/>
  <c r="E62" i="9"/>
  <c r="B62" i="9" s="1"/>
  <c r="B87" i="9"/>
  <c r="E102" i="9"/>
  <c r="B102" i="9" s="1"/>
  <c r="B144" i="9"/>
  <c r="H24" i="9"/>
  <c r="G24" i="9"/>
  <c r="D35" i="6"/>
  <c r="F36" i="6"/>
  <c r="F61" i="6"/>
  <c r="B40" i="9"/>
  <c r="E54" i="9"/>
  <c r="B54" i="9" s="1"/>
  <c r="G316" i="9"/>
  <c r="G315" i="9"/>
  <c r="D147" i="5"/>
  <c r="F5" i="6"/>
  <c r="F130" i="6"/>
  <c r="D129" i="6"/>
  <c r="H309" i="9"/>
  <c r="G178" i="9"/>
  <c r="E178" i="9" s="1"/>
  <c r="B178" i="9" s="1"/>
  <c r="G176" i="9"/>
  <c r="E176" i="9" s="1"/>
  <c r="B176" i="9" s="1"/>
  <c r="G174" i="9"/>
  <c r="E174" i="9" s="1"/>
  <c r="B174" i="9" s="1"/>
  <c r="G309"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310" i="9"/>
  <c r="M228" i="9"/>
  <c r="G179" i="9"/>
  <c r="G177" i="9"/>
  <c r="E177" i="9" s="1"/>
  <c r="B177" i="9" s="1"/>
  <c r="G175" i="9"/>
  <c r="E175" i="9" s="1"/>
  <c r="B175"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210" i="9"/>
  <c r="E210" i="9" s="1"/>
  <c r="B210" i="9" s="1"/>
  <c r="G226" i="9"/>
  <c r="E226" i="9" s="1"/>
  <c r="B226" i="9" s="1"/>
  <c r="B247" i="9"/>
  <c r="G301" i="9"/>
  <c r="E301" i="9" s="1"/>
  <c r="B301" i="9" s="1"/>
  <c r="H310" i="9"/>
  <c r="E75" i="9"/>
  <c r="B75" i="9" s="1"/>
  <c r="E107" i="9"/>
  <c r="B107" i="9" s="1"/>
  <c r="E131" i="9"/>
  <c r="B131" i="9" s="1"/>
  <c r="E147" i="9"/>
  <c r="B147" i="9" s="1"/>
  <c r="E155" i="9"/>
  <c r="B155" i="9" s="1"/>
  <c r="G220" i="9"/>
  <c r="E220" i="9" s="1"/>
  <c r="B220" i="9" s="1"/>
  <c r="B230" i="9"/>
  <c r="B236" i="9"/>
  <c r="B278" i="9"/>
  <c r="B287" i="9"/>
  <c r="E337" i="9"/>
  <c r="B337" i="9" s="1"/>
  <c r="I10" i="9"/>
  <c r="G218" i="9"/>
  <c r="E218" i="9" s="1"/>
  <c r="B218" i="9" s="1"/>
  <c r="L228" i="9"/>
  <c r="F228" i="9" s="1"/>
  <c r="B228" i="9" s="1"/>
  <c r="B231" i="9"/>
  <c r="B270" i="9"/>
  <c r="B279" i="9"/>
  <c r="B292" i="9"/>
  <c r="H308" i="9"/>
  <c r="E308" i="9" s="1"/>
  <c r="B308" i="9" s="1"/>
  <c r="H179" i="9"/>
  <c r="G212" i="9"/>
  <c r="E212" i="9" s="1"/>
  <c r="B212" i="9" s="1"/>
  <c r="B246" i="9"/>
  <c r="B268" i="9"/>
  <c r="B129" i="9"/>
  <c r="B136" i="9"/>
  <c r="B145" i="9"/>
  <c r="G222" i="9"/>
  <c r="E222" i="9" s="1"/>
  <c r="B222" i="9" s="1"/>
  <c r="G180" i="9"/>
  <c r="E180" i="9" s="1"/>
  <c r="B180" i="9" s="1"/>
  <c r="G216" i="9"/>
  <c r="E216" i="9" s="1"/>
  <c r="B216" i="9" s="1"/>
  <c r="F229" i="9"/>
  <c r="B229" i="9" s="1"/>
  <c r="B262" i="9"/>
  <c r="B284" i="9"/>
  <c r="E310" i="9" l="1"/>
  <c r="B310" i="9" s="1"/>
  <c r="E315" i="9"/>
  <c r="B315" i="9" s="1"/>
  <c r="E316" i="9"/>
  <c r="B316" i="9" s="1"/>
  <c r="G422" i="1"/>
  <c r="F647" i="4"/>
  <c r="C641" i="1"/>
  <c r="F648" i="4"/>
  <c r="C642" i="1"/>
  <c r="D299" i="4"/>
  <c r="H18" i="3"/>
  <c r="C148" i="1"/>
  <c r="D1011" i="1"/>
  <c r="E24" i="9"/>
  <c r="F230" i="4"/>
  <c r="C226" i="1"/>
  <c r="K1481" i="9"/>
  <c r="G344" i="9"/>
  <c r="E344" i="9" s="1"/>
  <c r="B344" i="9" s="1"/>
  <c r="I39" i="3"/>
  <c r="C1621" i="1"/>
  <c r="B346" i="9"/>
  <c r="E345" i="9"/>
  <c r="I10" i="3" s="1"/>
  <c r="I25" i="3"/>
  <c r="D1255" i="1"/>
  <c r="F125" i="4"/>
  <c r="C121" i="1"/>
  <c r="E430" i="4"/>
  <c r="D425" i="1"/>
  <c r="F12" i="5"/>
  <c r="C1017" i="1"/>
  <c r="I1552" i="1"/>
  <c r="F129" i="6"/>
  <c r="C1525" i="1"/>
  <c r="G343" i="9"/>
  <c r="E343" i="9" s="1"/>
  <c r="F629" i="4"/>
  <c r="C623" i="1"/>
  <c r="F7" i="4"/>
  <c r="D6" i="4"/>
  <c r="C3" i="1"/>
  <c r="C1622" i="1"/>
  <c r="I40" i="3"/>
  <c r="D360" i="4"/>
  <c r="F361" i="4"/>
  <c r="C356" i="1"/>
  <c r="I23" i="3"/>
  <c r="D1074" i="1"/>
  <c r="G338" i="9"/>
  <c r="E338" i="9" s="1"/>
  <c r="B338" i="9" s="1"/>
  <c r="F203" i="5"/>
  <c r="C1207" i="1"/>
  <c r="F321" i="4"/>
  <c r="C316" i="1"/>
  <c r="H22" i="3"/>
  <c r="F7" i="5"/>
  <c r="C1012" i="1"/>
  <c r="F43" i="4"/>
  <c r="C39" i="1"/>
  <c r="I1560" i="1"/>
  <c r="H1510" i="1"/>
  <c r="G1510" i="1"/>
  <c r="D141" i="6"/>
  <c r="F89" i="6"/>
  <c r="C1485" i="1"/>
  <c r="F354" i="4"/>
  <c r="C349" i="1"/>
  <c r="F522" i="4"/>
  <c r="C516" i="1"/>
  <c r="D69" i="5"/>
  <c r="D6" i="5" s="1"/>
  <c r="F70" i="5"/>
  <c r="C1075" i="1"/>
  <c r="F536" i="4"/>
  <c r="D535" i="4"/>
  <c r="C530" i="1"/>
  <c r="E6" i="4"/>
  <c r="D3" i="1"/>
  <c r="F251" i="5"/>
  <c r="I1554" i="1"/>
  <c r="I1573" i="1"/>
  <c r="I1575" i="1"/>
  <c r="E309" i="9"/>
  <c r="B309" i="9" s="1"/>
  <c r="D1431" i="1"/>
  <c r="I28" i="3"/>
  <c r="I33" i="3"/>
  <c r="D1538" i="1"/>
  <c r="F373" i="4"/>
  <c r="C368" i="1"/>
  <c r="F49" i="4"/>
  <c r="C45" i="1"/>
  <c r="F406" i="4"/>
  <c r="C401" i="1"/>
  <c r="G348" i="9"/>
  <c r="E348" i="9" s="1"/>
  <c r="G336" i="9"/>
  <c r="E336" i="9" s="1"/>
  <c r="B336" i="9" s="1"/>
  <c r="D177" i="5"/>
  <c r="F178" i="5"/>
  <c r="C1182" i="1"/>
  <c r="E417" i="4"/>
  <c r="D412" i="1" s="1"/>
  <c r="D303" i="1"/>
  <c r="D308" i="4"/>
  <c r="F309" i="4"/>
  <c r="C304" i="1"/>
  <c r="E141" i="6"/>
  <c r="F571" i="4"/>
  <c r="C565" i="1"/>
  <c r="E152" i="4"/>
  <c r="I1542" i="1"/>
  <c r="I1550" i="1"/>
  <c r="E179" i="9"/>
  <c r="B179" i="9" s="1"/>
  <c r="B207" i="9"/>
  <c r="F147" i="5"/>
  <c r="C1152" i="1"/>
  <c r="F35" i="6"/>
  <c r="H28" i="3"/>
  <c r="C1431" i="1"/>
  <c r="H19" i="9"/>
  <c r="E19" i="9" s="1"/>
  <c r="B19" i="9" s="1"/>
  <c r="E176" i="5"/>
  <c r="D1180" i="1" s="1"/>
  <c r="I24" i="3"/>
  <c r="D1181" i="1"/>
  <c r="F202" i="4"/>
  <c r="C198" i="1"/>
  <c r="F491" i="4"/>
  <c r="C485" i="1"/>
  <c r="D430" i="4"/>
  <c r="H641" i="1" l="1"/>
  <c r="G641" i="1"/>
  <c r="H642" i="1"/>
  <c r="G642" i="1"/>
  <c r="G306" i="9"/>
  <c r="E306" i="9" s="1"/>
  <c r="B306" i="9" s="1"/>
  <c r="G299" i="9"/>
  <c r="F6" i="5"/>
  <c r="C1011" i="1"/>
  <c r="H368" i="1"/>
  <c r="G368" i="1"/>
  <c r="H3" i="1"/>
  <c r="G3" i="1"/>
  <c r="I31" i="3"/>
  <c r="D1537" i="1"/>
  <c r="H24" i="3"/>
  <c r="D176" i="5"/>
  <c r="F177" i="5"/>
  <c r="C1181" i="1"/>
  <c r="H31" i="3"/>
  <c r="F141" i="6"/>
  <c r="C1537" i="1"/>
  <c r="F6" i="4"/>
  <c r="H17" i="3"/>
  <c r="D422" i="4"/>
  <c r="D300" i="4"/>
  <c r="C2" i="1"/>
  <c r="H1017" i="1"/>
  <c r="G1017" i="1"/>
  <c r="B24" i="9"/>
  <c r="H304" i="1"/>
  <c r="G304" i="1"/>
  <c r="H1538" i="1"/>
  <c r="G1538" i="1"/>
  <c r="F69" i="5"/>
  <c r="H23" i="3"/>
  <c r="C1074" i="1"/>
  <c r="H356" i="1"/>
  <c r="G356" i="1"/>
  <c r="E347" i="9"/>
  <c r="B348" i="9"/>
  <c r="H516" i="1"/>
  <c r="G516" i="1"/>
  <c r="H316" i="1"/>
  <c r="G316" i="1"/>
  <c r="G623" i="1"/>
  <c r="H623" i="1"/>
  <c r="G425" i="1"/>
  <c r="H425" i="1"/>
  <c r="H1621" i="1"/>
  <c r="G1621" i="1"/>
  <c r="H11" i="3"/>
  <c r="H299" i="9"/>
  <c r="F308" i="4"/>
  <c r="D417" i="4"/>
  <c r="C303" i="1"/>
  <c r="G401" i="1"/>
  <c r="H401" i="1"/>
  <c r="E422" i="4"/>
  <c r="I17" i="3"/>
  <c r="E300" i="4"/>
  <c r="D296" i="1" s="1"/>
  <c r="D2" i="1"/>
  <c r="D418" i="4"/>
  <c r="F360" i="4"/>
  <c r="C355" i="1"/>
  <c r="E639" i="4"/>
  <c r="D633" i="1" s="1"/>
  <c r="D424" i="1"/>
  <c r="E640" i="4"/>
  <c r="D634" i="1" s="1"/>
  <c r="H148" i="1"/>
  <c r="H1075" i="1"/>
  <c r="G1075" i="1"/>
  <c r="D639" i="4"/>
  <c r="F430" i="4"/>
  <c r="C424" i="1"/>
  <c r="G485" i="1"/>
  <c r="H485" i="1"/>
  <c r="H1431" i="1"/>
  <c r="G1431" i="1"/>
  <c r="H9" i="3"/>
  <c r="H530" i="1"/>
  <c r="G530" i="1"/>
  <c r="H349" i="1"/>
  <c r="G349" i="1"/>
  <c r="G39" i="1"/>
  <c r="H39" i="1"/>
  <c r="G1207" i="1"/>
  <c r="H1207" i="1"/>
  <c r="E342" i="9"/>
  <c r="B343" i="9"/>
  <c r="H121" i="1"/>
  <c r="G121" i="1"/>
  <c r="H1152" i="1"/>
  <c r="G1152" i="1"/>
  <c r="E299" i="4"/>
  <c r="I18" i="3"/>
  <c r="D148" i="1"/>
  <c r="G148" i="1" s="1"/>
  <c r="H45" i="1"/>
  <c r="G45" i="1"/>
  <c r="D640" i="4"/>
  <c r="F535" i="4"/>
  <c r="C529" i="1"/>
  <c r="G1622" i="1"/>
  <c r="H1622" i="1"/>
  <c r="G1525" i="1"/>
  <c r="H1525" i="1"/>
  <c r="F152" i="4"/>
  <c r="H198" i="1"/>
  <c r="G198" i="1"/>
  <c r="H565" i="1"/>
  <c r="G565" i="1"/>
  <c r="H1182" i="1"/>
  <c r="G1182" i="1"/>
  <c r="H1485" i="1"/>
  <c r="G1485" i="1"/>
  <c r="H1012" i="1"/>
  <c r="G1012" i="1"/>
  <c r="H1255" i="1"/>
  <c r="G1255" i="1"/>
  <c r="H226" i="1"/>
  <c r="G226" i="1"/>
  <c r="D423" i="4"/>
  <c r="D301" i="4"/>
  <c r="F299" i="4"/>
  <c r="C295" i="1"/>
  <c r="N3" i="9" l="1"/>
  <c r="I11" i="3"/>
  <c r="H1537" i="1"/>
  <c r="G1537" i="1"/>
  <c r="C297" i="1"/>
  <c r="H424" i="1"/>
  <c r="G424" i="1"/>
  <c r="E643" i="4"/>
  <c r="E424" i="4"/>
  <c r="D419" i="1" s="1"/>
  <c r="D417" i="1"/>
  <c r="F640" i="4"/>
  <c r="C634" i="1"/>
  <c r="H2" i="1"/>
  <c r="G2" i="1"/>
  <c r="D644" i="4"/>
  <c r="D425" i="4"/>
  <c r="F423" i="4"/>
  <c r="C418" i="1"/>
  <c r="G20" i="9"/>
  <c r="F639" i="4"/>
  <c r="C633" i="1"/>
  <c r="H355" i="1"/>
  <c r="G355" i="1"/>
  <c r="F300" i="4"/>
  <c r="C296" i="1"/>
  <c r="G1181" i="1"/>
  <c r="H1181" i="1"/>
  <c r="H303" i="1"/>
  <c r="G303" i="1"/>
  <c r="F422" i="4"/>
  <c r="D643" i="4"/>
  <c r="D424" i="4"/>
  <c r="C417" i="1"/>
  <c r="I9" i="3"/>
  <c r="K3" i="9"/>
  <c r="E301" i="4"/>
  <c r="D297" i="1" s="1"/>
  <c r="E423" i="4"/>
  <c r="D295" i="1"/>
  <c r="G295" i="1" s="1"/>
  <c r="F418" i="4"/>
  <c r="C413" i="1"/>
  <c r="F417" i="4"/>
  <c r="C412" i="1"/>
  <c r="F176" i="5"/>
  <c r="C1180" i="1"/>
  <c r="H8" i="3"/>
  <c r="H1011" i="1"/>
  <c r="G1011" i="1"/>
  <c r="G1074" i="1"/>
  <c r="H1074" i="1"/>
  <c r="H529" i="1"/>
  <c r="G529" i="1"/>
  <c r="E299" i="9"/>
  <c r="H1180" i="1" l="1"/>
  <c r="G1180" i="1"/>
  <c r="H295" i="1"/>
  <c r="H633" i="1"/>
  <c r="G633" i="1"/>
  <c r="G297" i="1"/>
  <c r="H297" i="1"/>
  <c r="G417" i="1"/>
  <c r="H417" i="1"/>
  <c r="E20" i="9"/>
  <c r="B20" i="9" s="1"/>
  <c r="H634" i="1"/>
  <c r="G634" i="1"/>
  <c r="F301" i="4"/>
  <c r="C420" i="1"/>
  <c r="H412" i="1"/>
  <c r="G412" i="1"/>
  <c r="H413" i="1"/>
  <c r="G413" i="1"/>
  <c r="F424" i="4"/>
  <c r="C419" i="1"/>
  <c r="B299" i="9"/>
  <c r="F643" i="4"/>
  <c r="D645" i="4"/>
  <c r="C637" i="1"/>
  <c r="H296" i="1"/>
  <c r="G296" i="1"/>
  <c r="M3" i="9"/>
  <c r="E425" i="4"/>
  <c r="E644" i="4"/>
  <c r="E645" i="4" s="1"/>
  <c r="D418" i="1"/>
  <c r="H20" i="9"/>
  <c r="D646" i="4"/>
  <c r="C638" i="1"/>
  <c r="D637" i="1"/>
  <c r="E649" i="4" l="1"/>
  <c r="D639" i="1"/>
  <c r="D420" i="1"/>
  <c r="H420" i="1"/>
  <c r="G420" i="1"/>
  <c r="E646" i="4"/>
  <c r="D638" i="1"/>
  <c r="G638" i="1" s="1"/>
  <c r="F425" i="4"/>
  <c r="D649" i="4"/>
  <c r="F645" i="4"/>
  <c r="C639" i="1"/>
  <c r="H638" i="1"/>
  <c r="F644" i="4"/>
  <c r="H419" i="1"/>
  <c r="G419" i="1"/>
  <c r="H334" i="9"/>
  <c r="G334" i="9"/>
  <c r="G418" i="1"/>
  <c r="H418" i="1"/>
  <c r="F646" i="4"/>
  <c r="D650" i="4"/>
  <c r="C640" i="1"/>
  <c r="H637" i="1"/>
  <c r="G637" i="1"/>
  <c r="E334" i="9" l="1"/>
  <c r="B334" i="9" s="1"/>
  <c r="H20" i="3"/>
  <c r="F650" i="4"/>
  <c r="C644" i="1"/>
  <c r="E650" i="4"/>
  <c r="D640" i="1"/>
  <c r="H640" i="1"/>
  <c r="G640" i="1"/>
  <c r="H19" i="3"/>
  <c r="F649" i="4"/>
  <c r="C643" i="1"/>
  <c r="H639" i="1"/>
  <c r="G639" i="1"/>
  <c r="I19" i="3"/>
  <c r="D643" i="1"/>
  <c r="E298" i="9" l="1"/>
  <c r="I8" i="3" s="1"/>
  <c r="G643" i="1"/>
  <c r="H643" i="1"/>
  <c r="H7" i="3"/>
  <c r="I20" i="3"/>
  <c r="D644" i="1"/>
  <c r="H644" i="1" s="1"/>
  <c r="G297" i="9"/>
  <c r="E297" i="9" s="1"/>
  <c r="B297" i="9" s="1"/>
  <c r="J3" i="9" l="1"/>
  <c r="G644" i="1"/>
  <c r="G295" i="9" l="1"/>
  <c r="E295" i="9" s="1"/>
  <c r="L293" i="9"/>
  <c r="F293" i="9" s="1"/>
  <c r="H295" i="9"/>
  <c r="H18" i="9"/>
  <c r="G18" i="9"/>
  <c r="E18" i="9" s="1"/>
  <c r="B18" i="9" s="1"/>
  <c r="I13" i="9"/>
  <c r="K6" i="9"/>
  <c r="J17" i="9"/>
  <c r="K11" i="9"/>
  <c r="I5" i="9"/>
  <c r="I17" i="9"/>
  <c r="J11" i="9"/>
  <c r="G15" i="9"/>
  <c r="J8" i="9"/>
  <c r="H21" i="9"/>
  <c r="I8" i="9"/>
  <c r="H16" i="9"/>
  <c r="G16" i="9"/>
  <c r="I7" i="9"/>
  <c r="I6" i="9"/>
  <c r="J10" i="9"/>
  <c r="J9" i="9"/>
  <c r="J6" i="9"/>
  <c r="J5" i="9"/>
  <c r="K13" i="9"/>
  <c r="J12" i="9"/>
  <c r="K12" i="9"/>
  <c r="K9" i="9"/>
  <c r="K8" i="9"/>
  <c r="L15" i="9"/>
  <c r="J7" i="9"/>
  <c r="K10" i="9"/>
  <c r="I9" i="9"/>
  <c r="G17" i="9"/>
  <c r="I11" i="9"/>
  <c r="M16" i="9"/>
  <c r="H17" i="9"/>
  <c r="I12" i="9"/>
  <c r="J13" i="9"/>
  <c r="K7" i="9"/>
  <c r="G21" i="9"/>
  <c r="H15" i="9"/>
  <c r="G22" i="9"/>
  <c r="M15" i="9"/>
  <c r="H22" i="9"/>
  <c r="L16" i="9"/>
  <c r="K5" i="9"/>
  <c r="F16" i="9" l="1"/>
  <c r="E11" i="9"/>
  <c r="B11" i="9" s="1"/>
  <c r="E21" i="9"/>
  <c r="B21" i="9" s="1"/>
  <c r="E9" i="9"/>
  <c r="B9" i="9" s="1"/>
  <c r="E12" i="9"/>
  <c r="B12" i="9" s="1"/>
  <c r="E6" i="9"/>
  <c r="B6" i="9" s="1"/>
  <c r="E8" i="9"/>
  <c r="B8" i="9" s="1"/>
  <c r="F15" i="9"/>
  <c r="E13" i="9"/>
  <c r="B13" i="9" s="1"/>
  <c r="E10" i="9"/>
  <c r="B10" i="9" s="1"/>
  <c r="E15" i="9"/>
  <c r="E22" i="9"/>
  <c r="B22" i="9" s="1"/>
  <c r="E7" i="9"/>
  <c r="B7" i="9" s="1"/>
  <c r="E17" i="9"/>
  <c r="B17" i="9" s="1"/>
  <c r="E16" i="9"/>
  <c r="B16" i="9" s="1"/>
  <c r="E5" i="9"/>
  <c r="B293" i="9"/>
  <c r="F23" i="9"/>
  <c r="B295" i="9"/>
  <c r="E23" i="9"/>
  <c r="I7" i="3" s="1"/>
  <c r="F14" i="9" l="1"/>
  <c r="F3" i="9" s="1"/>
  <c r="E14" i="9"/>
  <c r="I13" i="3" s="1"/>
  <c r="B15" i="9"/>
  <c r="E4" i="9"/>
  <c r="B5" i="9"/>
  <c r="E3" i="9" l="1"/>
</calcChain>
</file>

<file path=xl/sharedStrings.xml><?xml version="1.0" encoding="utf-8"?>
<sst xmlns="http://schemas.openxmlformats.org/spreadsheetml/2006/main" count="4733" uniqueCount="3656">
  <si>
    <t>Obveznik:</t>
  </si>
  <si>
    <t>28098 - OPĆINA MOLVE</t>
  </si>
  <si>
    <t>Razina:</t>
  </si>
  <si>
    <t>23</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</si>
  <si>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</si>
  <si>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</si>
  <si>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</si>
  <si>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</si>
  <si>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</si>
  <si>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</si>
  <si>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</si>
  <si>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</si>
  <si>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</si>
  <si>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</si>
  <si>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</si>
  <si>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</si>
  <si>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</si>
  <si>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</si>
  <si>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</si>
  <si>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</si>
  <si>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</si>
  <si>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</si>
  <si>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</si>
  <si>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</si>
  <si>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</si>
  <si>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</si>
  <si>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</si>
  <si>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</si>
  <si>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</si>
  <si>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</si>
  <si>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</si>
  <si>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</si>
  <si>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</si>
  <si>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</si>
  <si>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</si>
  <si>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</si>
  <si>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</si>
  <si>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</si>
  <si>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</si>
  <si>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</si>
  <si>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</si>
  <si>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</si>
  <si>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</si>
  <si>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</si>
  <si>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</si>
  <si>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</si>
  <si>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</si>
  <si>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</si>
  <si>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</si>
  <si>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</si>
  <si>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</si>
  <si>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</si>
  <si>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</si>
  <si>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</si>
  <si>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</si>
  <si>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</si>
  <si>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</si>
  <si>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</si>
  <si>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</si>
  <si>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</si>
  <si>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</si>
  <si>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</si>
  <si>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</si>
  <si>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</si>
  <si>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</si>
  <si>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</si>
  <si>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</si>
  <si>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</si>
  <si>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</si>
  <si>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</si>
  <si>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</si>
  <si>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</si>
  <si>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</si>
  <si>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</si>
  <si>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</si>
  <si>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</si>
  <si>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</si>
  <si>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</si>
  <si>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</si>
  <si>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</si>
  <si>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</si>
  <si>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</si>
  <si>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</si>
  <si>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</si>
  <si>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</si>
  <si>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</si>
  <si>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</si>
  <si>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</si>
  <si>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</si>
  <si>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</si>
  <si>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</si>
  <si>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</si>
  <si>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</si>
  <si>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</si>
  <si>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</si>
  <si>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</si>
  <si>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</si>
  <si>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</si>
  <si>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</si>
  <si>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</si>
  <si>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</si>
  <si>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</si>
  <si>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</si>
  <si>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</si>
  <si>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</si>
  <si>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</si>
  <si>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</si>
  <si>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</si>
  <si>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</si>
  <si>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</si>
  <si>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</si>
  <si>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</si>
  <si>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</si>
  <si>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</si>
  <si>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</si>
  <si>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</si>
  <si>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</si>
  <si>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</si>
  <si>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</si>
  <si>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</si>
  <si>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</si>
  <si>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</si>
  <si>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</si>
  <si>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</si>
  <si>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</si>
  <si>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</si>
  <si>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</si>
  <si>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</si>
  <si>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</si>
  <si>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</si>
  <si>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</si>
  <si>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</si>
  <si>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</si>
  <si>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</si>
  <si>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</si>
  <si>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</si>
  <si>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</si>
  <si>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</si>
  <si>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</si>
  <si>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</si>
  <si>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</si>
  <si>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</si>
  <si>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</si>
  <si>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</si>
  <si>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</si>
  <si>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</si>
  <si>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</si>
  <si>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</si>
  <si>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</si>
  <si>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</si>
  <si>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</si>
  <si>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</si>
  <si>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</si>
  <si>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</si>
  <si>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</si>
  <si>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</si>
  <si>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</si>
  <si>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</si>
  <si>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</si>
  <si>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</si>
  <si>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</si>
  <si>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</si>
  <si>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</si>
  <si>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</si>
  <si>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</si>
  <si>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</si>
  <si>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</si>
  <si>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</si>
  <si>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</si>
  <si>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</si>
  <si>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</si>
  <si>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</si>
  <si>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</si>
  <si>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</si>
  <si>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</si>
  <si>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</si>
  <si>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</si>
  <si>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</si>
  <si>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</si>
  <si>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</si>
  <si>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</si>
  <si>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</si>
  <si>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</si>
  <si>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</si>
  <si>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</si>
  <si>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</si>
  <si>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</si>
  <si>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</si>
  <si>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</si>
  <si>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</si>
  <si>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</si>
  <si>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</si>
  <si>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</si>
  <si>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</si>
  <si>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</si>
  <si>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</si>
  <si>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</si>
  <si>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</si>
  <si>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</si>
  <si>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</si>
  <si>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</si>
  <si>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</si>
  <si>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</si>
  <si>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</si>
  <si>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</si>
  <si>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</si>
  <si>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</si>
  <si>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</si>
  <si>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</si>
  <si>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</si>
  <si>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</si>
  <si>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</si>
  <si>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</si>
  <si>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</si>
  <si>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</si>
  <si>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</si>
  <si>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</si>
  <si>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</si>
  <si>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</si>
  <si>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</si>
  <si>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</si>
  <si>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</si>
  <si>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</si>
  <si>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</si>
  <si>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</si>
  <si>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</si>
  <si>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</si>
  <si>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</si>
  <si>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</si>
  <si>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</si>
  <si>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</si>
  <si>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</si>
  <si>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</si>
  <si>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</si>
  <si>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</si>
  <si>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</si>
  <si>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</si>
  <si>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</si>
  <si>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</si>
  <si>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</si>
  <si>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</si>
  <si>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</si>
  <si>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</si>
  <si>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</si>
  <si>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</si>
  <si>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</si>
  <si>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</si>
  <si>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</si>
  <si>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</si>
  <si>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</si>
  <si>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</si>
  <si>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</si>
  <si>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</si>
  <si>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</si>
  <si>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</si>
  <si>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</si>
  <si>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</si>
  <si>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</si>
  <si>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</si>
  <si>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</si>
  <si>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</si>
  <si>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</si>
  <si>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</si>
  <si>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</si>
  <si>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</si>
  <si>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</si>
  <si>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</si>
  <si>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</si>
  <si>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</si>
  <si>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</si>
  <si>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</si>
  <si>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</si>
  <si>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</si>
  <si>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</si>
  <si>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</si>
  <si>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</si>
  <si>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</si>
  <si>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</si>
  <si>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</si>
  <si>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</si>
  <si>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</si>
  <si>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</si>
  <si>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</si>
  <si>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</si>
  <si>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</si>
  <si>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</si>
  <si>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</si>
  <si>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</si>
  <si>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</si>
  <si>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</si>
  <si>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</si>
  <si>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</si>
  <si>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</si>
  <si>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</si>
  <si>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</si>
  <si>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</si>
  <si>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</si>
  <si>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</si>
  <si>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</si>
  <si>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</si>
  <si>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</si>
  <si>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</si>
  <si>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</si>
  <si>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</si>
  <si>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</si>
  <si>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</si>
  <si>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</si>
  <si>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</si>
  <si>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</si>
  <si>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</si>
  <si>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</si>
  <si>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</si>
  <si>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</si>
  <si>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</si>
  <si>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</si>
  <si>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</si>
  <si>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</si>
  <si>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</si>
  <si>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</si>
  <si>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</si>
  <si>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</si>
  <si>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</si>
  <si>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</si>
  <si>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</si>
  <si>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</si>
  <si>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</si>
  <si>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</si>
  <si>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</si>
  <si>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</si>
  <si>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</si>
  <si>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</si>
  <si>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</si>
  <si>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</si>
  <si>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</si>
  <si>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</si>
  <si>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</si>
  <si>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</si>
  <si>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</si>
  <si>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</si>
  <si>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</si>
  <si>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</si>
  <si>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</si>
  <si>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</si>
  <si>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</si>
  <si>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</si>
  <si>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</si>
  <si>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</si>
  <si>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</si>
  <si>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</si>
  <si>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</si>
  <si>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</si>
  <si>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</si>
  <si>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</si>
  <si>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</si>
  <si>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</si>
  <si>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</si>
  <si>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</si>
  <si>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</si>
  <si>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</si>
  <si>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</si>
  <si>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</si>
  <si>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</si>
  <si>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</si>
  <si>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</si>
  <si>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</si>
  <si>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</si>
  <si>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</si>
  <si>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</si>
  <si>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</si>
  <si>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</si>
  <si>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</si>
  <si>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</si>
  <si>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</si>
  <si>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</si>
  <si>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</si>
  <si>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</si>
  <si>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</si>
  <si>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</si>
  <si>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</si>
  <si>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</si>
  <si>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</si>
  <si>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</si>
  <si>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</si>
  <si>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</si>
  <si>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</si>
  <si>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</si>
  <si>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</si>
  <si>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</si>
  <si>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</si>
  <si>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</si>
  <si>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</si>
  <si>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</si>
  <si>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</si>
  <si>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</si>
  <si>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</si>
  <si>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</si>
  <si>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</si>
  <si>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</si>
  <si>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</si>
  <si>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</si>
  <si>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</si>
  <si>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</si>
  <si>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</si>
  <si>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</si>
  <si>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</si>
  <si>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</si>
  <si>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</si>
  <si>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</si>
  <si>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</si>
  <si>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</si>
  <si>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</si>
  <si>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</si>
  <si>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</si>
  <si>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</si>
  <si>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</si>
  <si>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</si>
  <si>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</si>
  <si>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</si>
  <si>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</si>
  <si>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</si>
  <si>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</si>
  <si>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</si>
  <si>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</si>
  <si>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</si>
  <si>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</si>
  <si>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</si>
  <si>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</si>
  <si>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</si>
  <si>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</si>
  <si>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</si>
  <si>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</si>
  <si>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</si>
  <si>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</si>
  <si>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</si>
  <si>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</si>
  <si>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</si>
  <si>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</si>
  <si>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</si>
  <si>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</si>
  <si>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</si>
  <si>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</si>
  <si>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</si>
  <si>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</si>
  <si>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</si>
  <si>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</si>
  <si>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</si>
  <si>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</si>
  <si>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</si>
  <si>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</si>
  <si>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</si>
  <si>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</si>
  <si>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</si>
  <si>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</si>
  <si>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</si>
  <si>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</si>
  <si>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</si>
  <si>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</si>
  <si>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</si>
  <si>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</si>
  <si>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</si>
  <si>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</si>
  <si>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</si>
  <si>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</si>
  <si>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</si>
  <si>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</si>
  <si>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</si>
  <si>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</si>
  <si>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</si>
  <si>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</si>
  <si>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</si>
  <si>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</si>
  <si>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</si>
  <si>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</si>
  <si>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</si>
  <si>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</si>
  <si>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</si>
  <si>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</si>
  <si>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</si>
  <si>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</si>
  <si>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</si>
  <si>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</si>
  <si>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</si>
  <si>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</si>
  <si>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</si>
  <si>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</si>
  <si>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</si>
  <si>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</si>
  <si>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</si>
  <si>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</si>
  <si>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</si>
  <si>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</si>
  <si>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</si>
  <si>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</si>
  <si>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</si>
  <si>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</si>
  <si>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</si>
  <si>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</si>
  <si>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</si>
  <si>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</si>
  <si>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</si>
  <si>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</si>
  <si>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</si>
  <si>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</si>
  <si>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</si>
  <si>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</si>
  <si>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</si>
  <si>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</si>
  <si>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</si>
  <si>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</si>
  <si>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</si>
  <si>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</si>
  <si>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</si>
  <si>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</si>
  <si>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</si>
  <si>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</si>
  <si>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</si>
  <si>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</si>
  <si>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</si>
  <si>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</si>
  <si>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</si>
  <si>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</si>
  <si>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</si>
  <si>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</si>
  <si>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</si>
  <si>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</si>
  <si>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</si>
  <si>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</si>
  <si>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</si>
  <si>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</si>
  <si>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</si>
  <si>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</si>
  <si>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</si>
  <si>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</si>
  <si>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</si>
  <si>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</si>
  <si>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</si>
  <si>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</si>
  <si>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</si>
  <si>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</si>
  <si>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</si>
  <si>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</si>
  <si>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</si>
  <si>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</si>
  <si>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</si>
  <si>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</si>
  <si>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</si>
  <si>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</si>
  <si>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</si>
  <si>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</si>
  <si>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</si>
  <si>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</si>
  <si>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</si>
  <si>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</si>
  <si>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</si>
  <si>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</si>
  <si>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</si>
  <si>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</si>
  <si>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</si>
  <si>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</si>
  <si>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</si>
  <si>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</si>
  <si>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</si>
  <si>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</si>
  <si>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</si>
  <si>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</si>
  <si>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</si>
  <si>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</si>
  <si>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</si>
  <si>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</si>
  <si>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</si>
  <si>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</si>
  <si>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</si>
  <si>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</si>
  <si>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</si>
  <si>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</si>
  <si>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</si>
  <si>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</si>
  <si>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</si>
  <si>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</si>
  <si>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</si>
  <si>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</si>
  <si>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</si>
  <si>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</si>
  <si>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</si>
  <si>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</si>
  <si>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</si>
  <si>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</si>
  <si>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</si>
  <si>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</si>
  <si>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</si>
  <si>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</si>
  <si>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</si>
  <si>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</si>
  <si>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</si>
  <si>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</si>
  <si>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</si>
  <si>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</si>
  <si>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</si>
  <si>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</si>
  <si>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</si>
  <si>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</si>
  <si>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</si>
  <si>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</si>
  <si>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</si>
  <si>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</si>
  <si>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</si>
  <si>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</si>
  <si>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</si>
  <si>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</si>
  <si>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</si>
  <si>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</si>
  <si>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</si>
  <si>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</si>
  <si>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</si>
  <si>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</si>
  <si>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</si>
  <si>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</si>
  <si>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</si>
  <si>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</si>
  <si>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</si>
  <si>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</si>
  <si>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</si>
  <si>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</si>
  <si>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</si>
  <si>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</si>
  <si>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</si>
  <si>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</si>
  <si>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</si>
  <si>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</si>
  <si>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</si>
  <si>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</si>
  <si>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</si>
  <si>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</si>
  <si>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</si>
  <si>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</si>
  <si>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</si>
  <si>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</si>
  <si>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</si>
  <si>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</si>
  <si>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</si>
  <si>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</si>
  <si>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</si>
  <si>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</si>
  <si>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</si>
  <si>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</si>
  <si>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</si>
  <si>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</si>
  <si>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</si>
  <si>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</si>
  <si>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</si>
  <si>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</si>
  <si>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</si>
  <si>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</si>
  <si>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</si>
  <si>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</si>
  <si>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</si>
  <si>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</si>
  <si>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</si>
  <si>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</si>
  <si>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</si>
  <si>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</si>
  <si>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</si>
  <si>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</si>
  <si>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</si>
  <si>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</si>
  <si>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</si>
  <si>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</si>
  <si>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</si>
  <si>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</si>
  <si>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</si>
  <si>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</si>
  <si>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</si>
  <si>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</si>
  <si>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</si>
  <si>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</si>
  <si>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</si>
  <si>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</si>
  <si>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</si>
  <si>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</si>
  <si>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</si>
  <si>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</si>
  <si>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</si>
  <si>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</si>
  <si>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</si>
  <si>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</si>
  <si>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</si>
  <si>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</si>
  <si>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</si>
  <si>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</si>
  <si>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</si>
  <si>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</si>
  <si>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</si>
  <si>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</si>
  <si>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</si>
  <si>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</si>
  <si>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</si>
  <si>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</si>
  <si>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</si>
  <si>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</si>
  <si>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</si>
  <si>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</si>
  <si>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</si>
  <si>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</si>
  <si>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</si>
  <si>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</si>
  <si>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</si>
  <si>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</si>
  <si>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</si>
  <si>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</si>
  <si>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</si>
  <si>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</si>
  <si>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</si>
  <si>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</si>
  <si>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</si>
  <si>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</si>
  <si>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</si>
  <si>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</si>
  <si>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</si>
  <si>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</si>
  <si>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</si>
  <si>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</si>
  <si>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</si>
  <si>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</si>
  <si>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</si>
  <si>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</si>
  <si>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</si>
  <si>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</si>
  <si>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</si>
  <si>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</si>
  <si>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</si>
  <si>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</si>
  <si>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</si>
  <si>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</si>
  <si>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</si>
  <si>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</si>
  <si>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</si>
  <si>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</si>
  <si>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</si>
  <si>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</si>
  <si>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</si>
  <si>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</si>
  <si>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</si>
  <si>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</si>
  <si>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</si>
  <si>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</si>
  <si>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</si>
  <si>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</si>
  <si>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</si>
  <si>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</si>
  <si>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</si>
  <si>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</si>
  <si>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</si>
  <si>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</si>
  <si>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</si>
  <si>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</si>
  <si>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</si>
  <si>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</si>
  <si>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</si>
  <si>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</si>
  <si>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</si>
  <si>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</si>
  <si>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</si>
  <si>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</si>
  <si>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</si>
  <si>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</si>
  <si>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</si>
  <si>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</si>
  <si>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</si>
  <si>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</si>
  <si>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</si>
  <si>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</si>
  <si>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</si>
  <si>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</si>
  <si>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</si>
  <si>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</si>
  <si>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</si>
  <si>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</si>
  <si>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</si>
  <si>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</si>
  <si>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</si>
  <si>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</si>
  <si>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</si>
  <si>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</si>
  <si>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</si>
  <si>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</si>
  <si>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</si>
  <si>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</si>
  <si>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</si>
  <si>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</si>
  <si>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</si>
  <si>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</si>
  <si>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</si>
  <si>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</si>
  <si>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</si>
  <si>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</si>
  <si>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</si>
  <si>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</si>
  <si>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</si>
  <si>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</si>
  <si>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</si>
  <si>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</si>
  <si>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</si>
  <si>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</si>
  <si>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</si>
  <si>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</si>
  <si>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</si>
  <si>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</si>
  <si>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</si>
  <si>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</si>
  <si>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</si>
  <si>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</si>
  <si>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</si>
  <si>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</si>
  <si>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</si>
  <si>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</si>
  <si>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</si>
  <si>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</si>
  <si>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</si>
  <si>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</si>
  <si>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</si>
  <si>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</si>
  <si>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</si>
  <si>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</si>
  <si>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</si>
  <si>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</si>
  <si>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</si>
  <si>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</si>
  <si>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</si>
  <si>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</si>
  <si>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</si>
  <si>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</si>
  <si>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</si>
  <si>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</si>
  <si>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</si>
  <si>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</si>
  <si>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</si>
  <si>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</si>
  <si>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</si>
  <si>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</si>
  <si>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</si>
  <si>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</si>
  <si>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</si>
  <si>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</si>
  <si>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</si>
  <si>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</si>
  <si>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</si>
  <si>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</si>
  <si>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</si>
  <si>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</si>
  <si>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</si>
  <si>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</si>
  <si>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</si>
  <si>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</si>
  <si>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</si>
  <si>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</si>
  <si>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</si>
  <si>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</si>
  <si>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</si>
  <si>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</si>
  <si>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</si>
  <si>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</si>
  <si>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</si>
  <si>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</si>
  <si>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</si>
  <si>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</si>
  <si>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</si>
  <si>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</si>
  <si>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</si>
  <si>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</si>
  <si>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</si>
  <si>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</si>
  <si>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</si>
  <si>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</si>
  <si>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</si>
  <si>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</si>
  <si>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</si>
  <si>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</si>
  <si>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</si>
  <si>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</si>
  <si>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</si>
  <si>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</si>
  <si>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</si>
  <si>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</si>
  <si>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</si>
  <si>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</si>
  <si>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</si>
  <si>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</si>
  <si>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</si>
  <si>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</si>
  <si>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</si>
  <si>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</si>
  <si>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</si>
  <si>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</si>
  <si>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</si>
  <si>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</si>
  <si>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</si>
  <si>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</si>
  <si>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</si>
  <si>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</si>
  <si>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</si>
  <si>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</si>
  <si>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</si>
  <si>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</si>
  <si>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</si>
  <si>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</si>
  <si>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</si>
  <si>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</si>
  <si>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</si>
  <si>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</si>
  <si>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</si>
  <si>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</si>
  <si>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</si>
  <si>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</si>
  <si>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</si>
  <si>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</si>
  <si>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</si>
  <si>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</si>
  <si>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</si>
  <si>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</si>
  <si>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</si>
  <si>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</si>
  <si>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</si>
  <si>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</si>
  <si>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</si>
  <si>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</si>
  <si>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</si>
  <si>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</si>
  <si>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</si>
  <si>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</si>
  <si>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</si>
  <si>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</si>
  <si>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</si>
  <si>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</si>
  <si>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</si>
  <si>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</si>
  <si>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</si>
  <si>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</si>
  <si>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</si>
  <si>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</si>
  <si>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</si>
  <si>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</si>
  <si>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</si>
  <si>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</si>
  <si>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</si>
  <si>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</si>
  <si>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</si>
  <si>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</si>
  <si>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</si>
  <si>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</si>
  <si>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</si>
  <si>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</si>
  <si>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</si>
  <si>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</si>
  <si>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</si>
  <si>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</si>
  <si>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</si>
  <si>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</si>
  <si>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</si>
  <si>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</si>
  <si>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</si>
  <si>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</si>
  <si>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</si>
  <si>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</si>
  <si>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</si>
  <si>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</si>
  <si>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</si>
  <si>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</si>
  <si>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</si>
  <si>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</si>
  <si>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</si>
  <si>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</si>
  <si>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</si>
  <si>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</si>
  <si>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</si>
  <si>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</si>
  <si>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</si>
  <si>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</si>
  <si>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</si>
  <si>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</si>
  <si>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</si>
  <si>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</si>
  <si>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</si>
  <si>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</si>
  <si>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</si>
  <si>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</si>
  <si>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</si>
  <si>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</si>
  <si>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</si>
  <si>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</si>
  <si>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</si>
  <si>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</si>
  <si>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</si>
  <si>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</si>
  <si>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</si>
  <si>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</si>
  <si>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</si>
  <si>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</si>
  <si>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</si>
  <si>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</si>
  <si>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</si>
  <si>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</si>
  <si>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</si>
  <si>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</si>
  <si>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</si>
  <si>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</si>
  <si>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</si>
  <si>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</si>
  <si>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</si>
  <si>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</si>
  <si>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</si>
  <si>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</si>
  <si>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</si>
  <si>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</si>
  <si>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</si>
  <si>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</si>
  <si>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</si>
  <si>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</si>
  <si>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</si>
  <si>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</si>
  <si>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</si>
  <si>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</si>
  <si>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</si>
  <si>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</si>
  <si>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</si>
  <si>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</si>
  <si>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</si>
  <si>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</si>
  <si>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</si>
  <si>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</si>
  <si>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</si>
  <si>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</si>
  <si>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</si>
  <si>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</si>
  <si>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</si>
  <si>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</si>
  <si>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</si>
  <si>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</si>
  <si>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</si>
  <si>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</si>
  <si>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</si>
  <si>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</si>
  <si>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</si>
  <si>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</si>
  <si>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</si>
  <si>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</si>
  <si>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</si>
  <si>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</si>
  <si>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</si>
  <si>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</si>
  <si>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</si>
  <si>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</si>
  <si>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</si>
  <si>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</si>
  <si>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</si>
  <si>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</si>
  <si>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</si>
  <si>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</si>
  <si>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</si>
  <si>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</si>
  <si>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</si>
  <si>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</si>
  <si>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</si>
  <si>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</si>
  <si>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</si>
  <si>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</si>
  <si>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</si>
  <si>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</si>
  <si>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</si>
  <si>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</si>
  <si>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</si>
  <si>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</si>
  <si>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</si>
  <si>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</si>
  <si>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</si>
  <si>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</si>
  <si>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</si>
  <si>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</si>
  <si>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</si>
  <si>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</si>
  <si>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</si>
  <si>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</si>
  <si>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</si>
  <si>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</si>
  <si>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</si>
  <si>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</si>
  <si>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</si>
  <si>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</si>
  <si>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</si>
  <si>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</si>
  <si>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</si>
  <si>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</si>
  <si>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</si>
  <si>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</si>
  <si>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</si>
  <si>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</si>
  <si>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</si>
  <si>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</si>
  <si>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</si>
  <si>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</si>
  <si>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</si>
  <si>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</si>
  <si>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</si>
  <si>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</si>
  <si>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</si>
  <si>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</si>
  <si>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</si>
  <si>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</si>
  <si>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</si>
  <si>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</si>
  <si>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</si>
  <si>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</si>
  <si>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</si>
  <si>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</si>
  <si>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</si>
  <si>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</si>
  <si>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</si>
  <si>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</si>
  <si>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</si>
  <si>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</si>
  <si>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</si>
  <si>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</si>
  <si>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</si>
  <si>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</si>
  <si>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</si>
  <si>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</si>
  <si>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</si>
  <si>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</si>
  <si>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</si>
  <si>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</si>
  <si>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</si>
  <si>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</si>
  <si>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</si>
  <si>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</si>
  <si>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</si>
  <si>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</si>
  <si>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</si>
  <si>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</si>
  <si>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</si>
  <si>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</si>
  <si>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</si>
  <si>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</si>
  <si>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</si>
  <si>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</si>
  <si>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</si>
  <si>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</si>
  <si>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</si>
  <si>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</si>
  <si>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</si>
  <si>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</si>
  <si>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</si>
  <si>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</si>
  <si>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</si>
  <si>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</si>
  <si>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</si>
  <si>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</si>
  <si>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</si>
  <si>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</si>
  <si>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</si>
  <si>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</si>
  <si>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</si>
  <si>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</si>
  <si>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</si>
  <si>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</si>
  <si>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</si>
  <si>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</si>
  <si>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</si>
  <si>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</si>
  <si>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</si>
  <si>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</si>
  <si>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</si>
  <si>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</si>
  <si>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</si>
  <si>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</si>
  <si>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</si>
  <si>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</si>
  <si>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</si>
  <si>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</si>
  <si>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</si>
  <si>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</si>
  <si>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</si>
  <si>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</si>
  <si>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</si>
  <si>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</si>
  <si>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</si>
  <si>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</si>
  <si>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</si>
  <si>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</si>
  <si>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</si>
  <si>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</si>
  <si>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</si>
  <si>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</si>
  <si>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</si>
  <si>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</si>
  <si>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</si>
  <si>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</si>
  <si>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</si>
  <si>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</si>
  <si>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</si>
  <si>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</si>
  <si>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</si>
  <si>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</si>
  <si>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</si>
  <si>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</si>
  <si>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</si>
  <si>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</si>
  <si>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</si>
  <si>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</si>
  <si>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</si>
  <si>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</si>
  <si>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</si>
  <si>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</si>
  <si>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</si>
  <si>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</si>
  <si>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</si>
  <si>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</si>
  <si>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</si>
  <si>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</si>
  <si>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</si>
  <si>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</si>
  <si>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</si>
  <si>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</si>
  <si>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</si>
  <si>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</si>
  <si>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</si>
  <si>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</si>
  <si>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</si>
  <si>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</si>
  <si>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</si>
  <si>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</si>
  <si>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</si>
  <si>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</si>
  <si>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</si>
  <si>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</si>
  <si>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</si>
  <si>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</si>
  <si>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</si>
  <si>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</si>
  <si>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</si>
  <si>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</si>
  <si>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</si>
  <si>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</si>
  <si>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</si>
  <si>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</si>
  <si>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</si>
  <si>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</si>
  <si>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</si>
  <si>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</si>
  <si>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</si>
  <si>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</si>
  <si>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</si>
  <si>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</si>
  <si>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</si>
  <si>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</si>
  <si>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</si>
  <si>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</si>
  <si>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</si>
  <si>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</si>
  <si>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</si>
  <si>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</si>
  <si>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</si>
  <si>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</si>
  <si>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</si>
  <si>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</si>
  <si>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</si>
  <si>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</si>
  <si>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</si>
  <si>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</si>
  <si>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</si>
  <si>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</si>
  <si>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</si>
  <si>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</si>
  <si>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</si>
  <si>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</si>
  <si>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</si>
  <si>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</si>
  <si>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</si>
  <si>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</si>
  <si>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</si>
  <si>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</si>
  <si>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</si>
  <si>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</si>
  <si>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</si>
  <si>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</si>
  <si>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</si>
  <si>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</si>
  <si>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</si>
  <si>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</si>
  <si>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</si>
  <si>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</si>
  <si>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</si>
  <si>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</si>
  <si>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</si>
  <si>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</si>
  <si>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</si>
  <si>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</si>
  <si>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</si>
  <si>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</si>
  <si>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</si>
  <si>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</si>
  <si>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</si>
  <si>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</si>
  <si>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</si>
  <si>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</si>
  <si>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</si>
  <si>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</si>
  <si>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</si>
  <si>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</si>
  <si>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</si>
  <si>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</si>
  <si>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</si>
  <si>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</si>
  <si>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</si>
  <si>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</si>
  <si>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</si>
  <si>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</si>
  <si>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</si>
  <si>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</si>
  <si>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</si>
  <si>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</si>
  <si>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</si>
  <si>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</si>
  <si>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</si>
  <si>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</si>
  <si>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</si>
  <si>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</si>
  <si>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</si>
  <si>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</si>
  <si>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</si>
  <si>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</si>
  <si>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</si>
  <si>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</si>
  <si>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</si>
  <si>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</si>
  <si>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</si>
  <si>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</si>
  <si>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</si>
  <si>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</si>
  <si>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</si>
  <si>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</si>
  <si>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</si>
  <si>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</si>
  <si>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</si>
  <si>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</si>
  <si>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</si>
  <si>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</si>
  <si>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</si>
  <si>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</si>
  <si>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</si>
  <si>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</si>
  <si>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</si>
  <si>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</si>
  <si>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</si>
  <si>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</si>
  <si>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</si>
  <si>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</si>
  <si>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</si>
  <si>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</si>
  <si>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</si>
  <si>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</si>
  <si>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</si>
  <si>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</si>
  <si>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</si>
  <si>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</si>
  <si>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</si>
  <si>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</si>
  <si>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</si>
  <si>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</si>
  <si>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</si>
  <si>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</si>
  <si>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</si>
  <si>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</si>
  <si>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</si>
  <si>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</si>
  <si>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</si>
  <si>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</si>
  <si>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</si>
  <si>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</si>
  <si>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</si>
  <si>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</si>
  <si>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</si>
  <si>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</si>
  <si>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</si>
  <si>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</si>
  <si>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</si>
  <si>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</si>
  <si>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</si>
  <si>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</si>
  <si>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</si>
  <si>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</si>
  <si>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</si>
  <si>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</si>
  <si>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</si>
  <si>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</si>
  <si>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</si>
  <si>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</si>
  <si>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</si>
  <si>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</si>
  <si>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</si>
  <si>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</si>
  <si>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</si>
  <si>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</si>
  <si>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</si>
  <si>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</si>
  <si>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</si>
  <si>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</si>
  <si>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</si>
  <si>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</si>
  <si>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</si>
  <si>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</si>
  <si>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</si>
  <si>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</si>
  <si>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</si>
  <si>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</si>
  <si>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</si>
  <si>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</si>
  <si>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</si>
  <si>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</si>
  <si>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</si>
  <si>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</si>
  <si>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</si>
  <si>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</si>
  <si>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</si>
  <si>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</si>
  <si>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</si>
  <si>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</si>
  <si>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</si>
  <si>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</si>
  <si>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</si>
  <si>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</si>
  <si>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</si>
  <si>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</si>
  <si>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</si>
  <si>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</si>
  <si>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</si>
  <si>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</si>
  <si>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</si>
  <si>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</si>
  <si>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</si>
  <si>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</si>
  <si>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</si>
  <si>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</si>
  <si>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</si>
  <si>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</si>
  <si>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</si>
  <si>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</si>
  <si>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</si>
  <si>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</si>
  <si>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</si>
  <si>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</si>
  <si>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</si>
  <si>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</si>
  <si>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</si>
  <si>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</si>
  <si>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</si>
  <si>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</si>
  <si>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</si>
  <si>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</si>
  <si>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</si>
  <si>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</si>
  <si>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</si>
  <si>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</si>
  <si>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</si>
  <si>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</si>
  <si>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</si>
  <si>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</si>
  <si>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</si>
  <si>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</si>
  <si>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</si>
  <si>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</si>
  <si>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</si>
  <si>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</si>
  <si>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</si>
  <si>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</si>
  <si>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</si>
  <si>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</si>
  <si>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</si>
  <si>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</si>
  <si>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</si>
  <si>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</si>
  <si>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</si>
  <si>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</si>
  <si>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</si>
  <si>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</si>
  <si>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</si>
  <si>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</si>
  <si>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</si>
  <si>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</si>
  <si>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</si>
  <si>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</si>
  <si>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</si>
  <si>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</si>
  <si>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</si>
  <si>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</si>
  <si>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</si>
  <si>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</si>
  <si>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</si>
  <si>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</si>
  <si>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</si>
  <si>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</si>
  <si>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</si>
  <si>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</si>
  <si>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</si>
  <si>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</si>
  <si>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</si>
  <si>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</si>
  <si>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</si>
  <si>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</si>
  <si>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</si>
  <si>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</si>
  <si>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</si>
  <si>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</si>
  <si>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</si>
  <si>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</si>
  <si>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</si>
  <si>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</si>
  <si>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</si>
  <si>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</si>
  <si>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</si>
  <si>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</si>
  <si>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</si>
  <si>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</si>
  <si>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</si>
  <si>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</si>
  <si>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</si>
  <si>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</si>
  <si>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</si>
  <si>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</si>
  <si>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</si>
  <si>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</si>
  <si>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</si>
  <si>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</si>
  <si>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</si>
  <si>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</si>
  <si>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</si>
  <si>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</si>
  <si>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</si>
  <si>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</si>
  <si>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</si>
  <si>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</si>
  <si>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</si>
  <si>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</si>
  <si>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</si>
  <si>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</si>
  <si>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</si>
  <si>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</si>
  <si>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</si>
  <si>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</si>
  <si>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</si>
  <si>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</si>
  <si>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</si>
  <si>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</si>
  <si>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</si>
  <si>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</si>
  <si>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</si>
  <si>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</si>
  <si>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</si>
  <si>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</si>
  <si>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</si>
  <si>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</si>
  <si>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</si>
  <si>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</si>
  <si>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</si>
  <si>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</si>
  <si>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</si>
  <si>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</si>
  <si>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</si>
  <si>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</si>
  <si>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</si>
  <si>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</si>
  <si>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</si>
  <si>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</si>
  <si>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</si>
  <si>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</si>
  <si>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</si>
  <si>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</si>
  <si>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</si>
  <si>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</si>
  <si>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</si>
  <si>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</si>
  <si>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</si>
  <si>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</si>
  <si>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</si>
  <si>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</si>
  <si>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</si>
  <si>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</si>
  <si>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</si>
  <si>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</si>
  <si>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</si>
  <si>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</si>
  <si>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</si>
  <si>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</si>
  <si>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</si>
  <si>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</si>
  <si>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</si>
  <si>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</si>
  <si>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</si>
  <si>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</si>
  <si>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</si>
  <si>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</si>
  <si>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</si>
  <si>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</si>
  <si>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</si>
  <si>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</si>
  <si>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</si>
  <si>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</si>
  <si>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</si>
  <si>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</si>
  <si>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</si>
  <si>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</si>
  <si>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</si>
  <si>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</si>
  <si>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</si>
  <si>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</si>
  <si>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</si>
  <si>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</si>
  <si>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</si>
  <si>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</si>
  <si>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</si>
  <si>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</si>
  <si>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</si>
  <si>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</si>
  <si>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</si>
  <si>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</si>
  <si>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</si>
  <si>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</si>
  <si>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</si>
  <si>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</si>
  <si>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</si>
  <si>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</si>
  <si>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</si>
  <si>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</si>
  <si>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</si>
  <si>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</si>
  <si>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</si>
  <si>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</si>
  <si>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</si>
  <si>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</si>
  <si>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</si>
  <si>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</si>
  <si>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</si>
  <si>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</si>
  <si>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</si>
  <si>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</si>
  <si>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</si>
  <si>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</si>
  <si>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</si>
  <si>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</si>
  <si>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</si>
  <si>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</si>
  <si>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</si>
  <si>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</si>
  <si>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</si>
  <si>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</si>
  <si>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</si>
  <si>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</si>
  <si>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</si>
  <si>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</si>
  <si>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</si>
  <si>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</si>
  <si>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</si>
  <si>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</si>
  <si>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</si>
  <si>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</si>
  <si>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</si>
  <si>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</si>
  <si>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</si>
  <si>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</si>
  <si>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</si>
  <si>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</si>
  <si>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</si>
  <si>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</si>
  <si>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</si>
  <si>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</si>
  <si>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</si>
  <si>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</si>
  <si>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</si>
  <si>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</si>
  <si>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</si>
  <si>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</si>
  <si>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</si>
  <si>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</si>
  <si>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</si>
  <si>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</si>
  <si>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</si>
  <si>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</si>
  <si>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</si>
  <si>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</si>
  <si>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</si>
  <si>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</si>
  <si>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</si>
  <si>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</si>
  <si>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</si>
  <si>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</si>
  <si>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</si>
  <si>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</si>
  <si>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</si>
  <si>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</si>
  <si>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</si>
  <si>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</si>
  <si>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</si>
  <si>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</si>
  <si>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</si>
  <si>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</si>
  <si>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</si>
  <si>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</si>
  <si>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</si>
  <si>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</si>
  <si>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</si>
  <si>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</si>
  <si>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</si>
  <si>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</si>
  <si>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</si>
  <si>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</si>
  <si>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</si>
  <si>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</si>
  <si>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</si>
  <si>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</si>
  <si>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</si>
  <si>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</si>
  <si>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</si>
  <si>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</si>
  <si>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</si>
  <si>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</si>
  <si>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</si>
  <si>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</si>
  <si>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</si>
  <si>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</si>
  <si>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</si>
  <si>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</si>
  <si>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</si>
  <si>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</si>
  <si>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</si>
  <si>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</si>
  <si>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</si>
  <si>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</si>
  <si>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</si>
  <si>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</si>
  <si>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</si>
  <si>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</si>
  <si>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</si>
  <si>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</si>
  <si>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</si>
  <si>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</si>
  <si>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</si>
  <si>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</si>
  <si>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</si>
  <si>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</si>
  <si>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</si>
  <si>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</si>
  <si>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</si>
  <si>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</si>
  <si>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</si>
  <si>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</si>
  <si>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</si>
  <si>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</si>
  <si>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</si>
  <si>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</si>
  <si>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</si>
  <si>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</si>
  <si>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</si>
  <si>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</si>
  <si>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</si>
  <si>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</si>
  <si>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</si>
  <si>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</si>
  <si>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</si>
  <si>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</si>
  <si>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</si>
  <si>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</si>
  <si>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</si>
  <si>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</si>
  <si>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</si>
  <si>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</si>
  <si>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</si>
  <si>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</si>
  <si>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</si>
  <si>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</si>
  <si>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</si>
  <si>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</si>
  <si>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</si>
  <si>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</si>
  <si>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</si>
  <si>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</si>
  <si>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</si>
  <si>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</si>
  <si>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</si>
  <si>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</si>
  <si>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</si>
  <si>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</si>
  <si>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</si>
  <si>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</si>
  <si>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</si>
  <si>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</si>
  <si>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</si>
  <si>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</si>
  <si>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</si>
  <si>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</si>
  <si>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</si>
  <si>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</si>
  <si>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</si>
  <si>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</si>
  <si>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</si>
  <si>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</si>
  <si>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</si>
  <si>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</si>
  <si>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</si>
  <si>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</si>
  <si>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</si>
  <si>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</si>
  <si>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</si>
  <si>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</si>
  <si>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</si>
  <si>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</si>
  <si>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</si>
  <si>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</si>
  <si>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</si>
  <si>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</si>
  <si>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</si>
  <si>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</si>
  <si>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</si>
  <si>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</si>
  <si>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</si>
  <si>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</si>
  <si>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</si>
  <si>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</si>
  <si>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</si>
  <si>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</si>
  <si>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</si>
  <si>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</si>
  <si>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</si>
  <si>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</si>
  <si>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</si>
  <si>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</si>
  <si>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</si>
  <si>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</si>
  <si>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</si>
  <si>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</si>
  <si>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</si>
  <si>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</si>
  <si>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</si>
  <si>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</si>
  <si>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</si>
  <si>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</si>
  <si>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</si>
  <si>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</si>
  <si>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</si>
  <si>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</si>
  <si>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</si>
  <si>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</si>
  <si>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</si>
  <si>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</si>
  <si>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</si>
  <si>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</si>
  <si>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</si>
  <si>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</si>
  <si>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</si>
  <si>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</si>
  <si>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</si>
  <si>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</si>
  <si>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</si>
  <si>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</si>
  <si>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</si>
  <si>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</si>
  <si>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</si>
  <si>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</si>
  <si>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</si>
  <si>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</si>
  <si>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</si>
  <si>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</si>
  <si>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</si>
  <si>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</si>
  <si>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</si>
  <si>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</si>
  <si>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</si>
  <si>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</si>
  <si>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</si>
  <si>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</si>
  <si>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</si>
  <si>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</si>
  <si>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</si>
  <si>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</si>
  <si>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</si>
  <si>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</si>
  <si>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</si>
  <si>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</si>
  <si>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</si>
  <si>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</si>
  <si>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</si>
  <si>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</si>
  <si>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</si>
  <si>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</si>
  <si>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</si>
  <si>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</si>
  <si>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</si>
  <si>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</si>
  <si>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</si>
  <si>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</si>
  <si>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</si>
  <si>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</si>
  <si>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</si>
  <si>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</si>
  <si>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</si>
  <si>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</si>
  <si>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</si>
  <si>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</si>
  <si>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</si>
  <si>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</si>
  <si>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</si>
  <si>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</si>
  <si>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</si>
  <si>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</si>
  <si>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</si>
  <si>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</si>
  <si>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</si>
  <si>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</si>
  <si>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</si>
  <si>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</si>
  <si>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</si>
  <si>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</si>
  <si>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</si>
  <si>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</si>
  <si>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</si>
  <si>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</si>
  <si>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</si>
  <si>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</si>
  <si>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</si>
  <si>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</si>
  <si>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</si>
  <si>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</si>
  <si>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</si>
  <si>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</si>
  <si>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</si>
  <si>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</si>
  <si>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</si>
  <si>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</si>
  <si>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</si>
  <si>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</si>
  <si>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</si>
  <si>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</si>
  <si>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</si>
  <si>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</si>
  <si>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</si>
  <si>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</si>
  <si>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</si>
  <si>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</si>
  <si>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</si>
  <si>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</si>
  <si>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</si>
  <si>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</si>
  <si>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</si>
  <si>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</si>
  <si>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</si>
  <si>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</si>
  <si>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</si>
  <si>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</si>
  <si>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</si>
  <si>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</si>
  <si>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</si>
  <si>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</si>
  <si>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</si>
  <si>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</si>
  <si>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</si>
  <si>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</si>
  <si>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</si>
  <si>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</si>
  <si>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</si>
  <si>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</si>
  <si>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</si>
  <si>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</si>
  <si>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</si>
  <si>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</si>
  <si>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</si>
  <si>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</si>
  <si>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</si>
  <si>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</si>
  <si>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</si>
  <si>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</si>
  <si>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</si>
  <si>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</si>
  <si>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MOLVE</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</si>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</sst>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2207435.8199999998</v>
      </c>
      <c r="D2" s="7">
        <f>'PR-RAS'!E6</f>
        <v>2286119.2399999998</v>
      </c>
      <c r="E2" s="7">
        <v>0</v>
      </c>
      <c r="F2" s="7">
        <v>0</v>
      </c>
      <c r="G2" s="8">
        <f t="shared" ref="G2:G274" si="0">(B2/1000)*(C2*1+D2*2)</f>
        <v>6779.6742999999988</v>
      </c>
      <c r="H2" s="8">
        <f t="shared" ref="H2:H274" si="1">ABS(C2-ROUND(C2,0))+ABS(D2-ROUND(D2,0))</f>
        <v>0.41999999992549419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361293.24000000005</v>
      </c>
      <c r="D3" s="2">
        <f>'PR-RAS'!E7</f>
        <v>391852.77</v>
      </c>
      <c r="E3" s="2">
        <v>0</v>
      </c>
      <c r="F3" s="2">
        <v>0</v>
      </c>
      <c r="G3" s="3">
        <f t="shared" si="0"/>
        <v>2289.9975600000002</v>
      </c>
      <c r="H3" s="3">
        <f t="shared" si="1"/>
        <v>0.47000000003026798</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312867.5</v>
      </c>
      <c r="D4" s="2">
        <f>'PR-RAS'!E8</f>
        <v>345100.98</v>
      </c>
      <c r="E4" s="2">
        <v>0</v>
      </c>
      <c r="F4" s="2">
        <v>0</v>
      </c>
      <c r="G4" s="3">
        <f t="shared" si="0"/>
        <v>3009.20838</v>
      </c>
      <c r="H4" s="3">
        <f t="shared" si="1"/>
        <v>0.52000000001862645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319031.19</v>
      </c>
      <c r="D5" s="2">
        <f>'PR-RAS'!E9</f>
        <v>390530.68</v>
      </c>
      <c r="E5" s="2">
        <v>0</v>
      </c>
      <c r="F5" s="2">
        <v>0</v>
      </c>
      <c r="G5" s="3">
        <f t="shared" si="0"/>
        <v>4400.3702000000003</v>
      </c>
      <c r="H5" s="3">
        <f t="shared" si="1"/>
        <v>0.51000000000931323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31632.43</v>
      </c>
      <c r="D6" s="2">
        <f>'PR-RAS'!E10</f>
        <v>29460.27</v>
      </c>
      <c r="E6" s="2">
        <v>0</v>
      </c>
      <c r="F6" s="2">
        <v>0</v>
      </c>
      <c r="G6" s="3">
        <f t="shared" si="0"/>
        <v>452.76485000000002</v>
      </c>
      <c r="H6" s="3">
        <f t="shared" si="1"/>
        <v>0.7000000000007276</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16154.37</v>
      </c>
      <c r="D7" s="2">
        <f>'PR-RAS'!E11</f>
        <v>14342.39</v>
      </c>
      <c r="E7" s="2">
        <v>0</v>
      </c>
      <c r="F7" s="2">
        <v>0</v>
      </c>
      <c r="G7" s="3">
        <f t="shared" si="0"/>
        <v>269.03489999999999</v>
      </c>
      <c r="H7" s="3">
        <f t="shared" si="1"/>
        <v>0.76000000000021828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7825.85</v>
      </c>
      <c r="D8" s="2">
        <f>'PR-RAS'!E12</f>
        <v>5754.61</v>
      </c>
      <c r="E8" s="2">
        <v>0</v>
      </c>
      <c r="F8" s="2">
        <v>0</v>
      </c>
      <c r="G8" s="3">
        <f t="shared" si="0"/>
        <v>135.34549000000001</v>
      </c>
      <c r="H8" s="3">
        <f t="shared" si="1"/>
        <v>0.53999999999996362</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22874.75</v>
      </c>
      <c r="D9" s="2">
        <f>'PR-RAS'!E13</f>
        <v>8300.2999999999993</v>
      </c>
      <c r="E9" s="2">
        <v>0</v>
      </c>
      <c r="F9" s="2">
        <v>0</v>
      </c>
      <c r="G9" s="3">
        <f t="shared" si="0"/>
        <v>315.80279999999999</v>
      </c>
      <c r="H9" s="3">
        <f t="shared" si="1"/>
        <v>0.5499999999992724</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84651.09</v>
      </c>
      <c r="D11" s="2">
        <f>'PR-RAS'!E15</f>
        <v>103287.27</v>
      </c>
      <c r="E11" s="2">
        <v>0</v>
      </c>
      <c r="F11" s="2">
        <v>0</v>
      </c>
      <c r="G11" s="3">
        <f t="shared" si="0"/>
        <v>2912.2563</v>
      </c>
      <c r="H11" s="3">
        <f t="shared" si="1"/>
        <v>0.36000000000058208</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46613.590000000004</v>
      </c>
      <c r="D19" s="2">
        <f>'PR-RAS'!E23</f>
        <v>45674.65</v>
      </c>
      <c r="E19" s="2">
        <v>0</v>
      </c>
      <c r="F19" s="2">
        <v>0</v>
      </c>
      <c r="G19" s="3">
        <f t="shared" si="0"/>
        <v>2483.3320200000003</v>
      </c>
      <c r="H19" s="3">
        <f t="shared" si="1"/>
        <v>0.75999999999476131</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7521.87</v>
      </c>
      <c r="D20" s="2">
        <f>'PR-RAS'!E24</f>
        <v>3498.48</v>
      </c>
      <c r="E20" s="2">
        <v>0</v>
      </c>
      <c r="F20" s="2">
        <v>0</v>
      </c>
      <c r="G20" s="3">
        <f t="shared" si="0"/>
        <v>275.85777000000002</v>
      </c>
      <c r="H20" s="3">
        <f t="shared" si="1"/>
        <v>0.61000000000012733</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39091.72</v>
      </c>
      <c r="D23" s="2">
        <f>'PR-RAS'!E27</f>
        <v>42176.17</v>
      </c>
      <c r="E23" s="2">
        <v>0</v>
      </c>
      <c r="F23" s="2">
        <v>0</v>
      </c>
      <c r="G23" s="3">
        <f t="shared" si="0"/>
        <v>2715.7693199999999</v>
      </c>
      <c r="H23" s="3">
        <f t="shared" si="1"/>
        <v>0.44999999999708962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1812.1499999999999</v>
      </c>
      <c r="D25" s="2">
        <f>'PR-RAS'!E29</f>
        <v>1077.1400000000001</v>
      </c>
      <c r="E25" s="2">
        <v>0</v>
      </c>
      <c r="F25" s="2">
        <v>0</v>
      </c>
      <c r="G25" s="3">
        <f t="shared" si="0"/>
        <v>95.194320000000005</v>
      </c>
      <c r="H25" s="3">
        <f t="shared" si="1"/>
        <v>0.28999999999996362</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1731.33</v>
      </c>
      <c r="D27" s="2">
        <f>'PR-RAS'!E31</f>
        <v>1077.1400000000001</v>
      </c>
      <c r="E27" s="2">
        <v>0</v>
      </c>
      <c r="F27" s="2">
        <v>0</v>
      </c>
      <c r="G27" s="3">
        <f t="shared" si="0"/>
        <v>101.02585999999999</v>
      </c>
      <c r="H27" s="3">
        <f t="shared" si="1"/>
        <v>0.47000000000002728</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80.819999999999993</v>
      </c>
      <c r="D29" s="2">
        <f>'PR-RAS'!E33</f>
        <v>0</v>
      </c>
      <c r="E29" s="2">
        <v>0</v>
      </c>
      <c r="F29" s="2">
        <v>0</v>
      </c>
      <c r="G29" s="3">
        <f t="shared" si="0"/>
        <v>2.2629599999999996</v>
      </c>
      <c r="H29" s="3">
        <f t="shared" si="1"/>
        <v>0.18000000000000682</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633719.16999999981</v>
      </c>
      <c r="D45" s="2">
        <f>'PR-RAS'!E49</f>
        <v>651179.53</v>
      </c>
      <c r="E45" s="2">
        <v>0</v>
      </c>
      <c r="F45" s="2">
        <v>0</v>
      </c>
      <c r="G45" s="3">
        <f t="shared" si="0"/>
        <v>85187.442119999992</v>
      </c>
      <c r="H45" s="3">
        <f t="shared" si="1"/>
        <v>0.63999999978113919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591685.09</v>
      </c>
      <c r="D54" s="2">
        <f>'PR-RAS'!E58</f>
        <v>110770.55</v>
      </c>
      <c r="E54" s="2">
        <v>0</v>
      </c>
      <c r="F54" s="2">
        <v>0</v>
      </c>
      <c r="G54" s="3">
        <f t="shared" si="0"/>
        <v>43100.988069999999</v>
      </c>
      <c r="H54" s="3">
        <f t="shared" si="1"/>
        <v>0.53999999996449333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533823.25</v>
      </c>
      <c r="D55" s="2">
        <f>'PR-RAS'!E59</f>
        <v>110770.55</v>
      </c>
      <c r="E55" s="2">
        <v>0</v>
      </c>
      <c r="F55" s="2">
        <v>0</v>
      </c>
      <c r="G55" s="3">
        <f t="shared" si="0"/>
        <v>40789.674899999998</v>
      </c>
      <c r="H55" s="3">
        <f t="shared" si="1"/>
        <v>0.69999999999708962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57861.84</v>
      </c>
      <c r="D56" s="2">
        <f>'PR-RAS'!E60</f>
        <v>0</v>
      </c>
      <c r="E56" s="2">
        <v>0</v>
      </c>
      <c r="F56" s="2">
        <v>0</v>
      </c>
      <c r="G56" s="3">
        <f t="shared" si="0"/>
        <v>3182.4011999999998</v>
      </c>
      <c r="H56" s="3">
        <f t="shared" si="1"/>
        <v>0.16000000000349246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5971.96</v>
      </c>
      <c r="D57" s="2">
        <f>'PR-RAS'!E61</f>
        <v>13758.57</v>
      </c>
      <c r="E57" s="2">
        <v>0</v>
      </c>
      <c r="F57" s="2">
        <v>0</v>
      </c>
      <c r="G57" s="3">
        <f t="shared" si="0"/>
        <v>1875.3896</v>
      </c>
      <c r="H57" s="3">
        <f t="shared" si="1"/>
        <v>0.47000000000025466</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5971.96</v>
      </c>
      <c r="D58" s="2">
        <f>'PR-RAS'!E62</f>
        <v>13758.57</v>
      </c>
      <c r="E58" s="2">
        <v>0</v>
      </c>
      <c r="F58" s="2">
        <v>0</v>
      </c>
      <c r="G58" s="3">
        <f t="shared" si="0"/>
        <v>1908.8787</v>
      </c>
      <c r="H58" s="3">
        <f t="shared" si="1"/>
        <v>0.47000000000025466</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16702.080000000002</v>
      </c>
      <c r="D60" s="2">
        <f>'PR-RAS'!E64</f>
        <v>465659.11</v>
      </c>
      <c r="E60" s="2">
        <v>0</v>
      </c>
      <c r="F60" s="2">
        <v>0</v>
      </c>
      <c r="G60" s="3">
        <f t="shared" si="0"/>
        <v>55933.19769999999</v>
      </c>
      <c r="H60" s="3">
        <f t="shared" si="1"/>
        <v>0.18999999998777639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16702.080000000002</v>
      </c>
      <c r="D61" s="2">
        <f>'PR-RAS'!E65</f>
        <v>17574.79</v>
      </c>
      <c r="E61" s="2">
        <v>0</v>
      </c>
      <c r="F61" s="2">
        <v>0</v>
      </c>
      <c r="G61" s="3">
        <f t="shared" si="0"/>
        <v>3111.0996</v>
      </c>
      <c r="H61" s="3">
        <f t="shared" si="1"/>
        <v>0.29000000000087311</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448084.32</v>
      </c>
      <c r="E63" s="2">
        <v>0</v>
      </c>
      <c r="F63" s="2">
        <v>0</v>
      </c>
      <c r="G63" s="3">
        <f>(B63/1000)*(C63*1+D63*2)</f>
        <v>55562.455679999999</v>
      </c>
      <c r="H63" s="3">
        <f>ABS(C63-ROUND(C63,0))+ABS(D63-ROUND(D63,0))</f>
        <v>0.32000000000698492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1375.6</v>
      </c>
      <c r="D64" s="2">
        <f>'PR-RAS'!E68</f>
        <v>889.4</v>
      </c>
      <c r="E64" s="2">
        <v>0</v>
      </c>
      <c r="F64" s="2">
        <v>0</v>
      </c>
      <c r="G64" s="3">
        <f t="shared" si="0"/>
        <v>198.72719999999998</v>
      </c>
      <c r="H64" s="3">
        <f t="shared" si="1"/>
        <v>0.80000000000006821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1375.6</v>
      </c>
      <c r="D65" s="2">
        <f>'PR-RAS'!E69</f>
        <v>889.4</v>
      </c>
      <c r="E65" s="2">
        <v>0</v>
      </c>
      <c r="F65" s="2">
        <v>0</v>
      </c>
      <c r="G65" s="3">
        <f t="shared" si="0"/>
        <v>201.88159999999999</v>
      </c>
      <c r="H65" s="3">
        <f t="shared" si="1"/>
        <v>0.80000000000006821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17984.439999999999</v>
      </c>
      <c r="D70" s="2">
        <f>'PR-RAS'!E74</f>
        <v>60101.9</v>
      </c>
      <c r="E70" s="2">
        <v>0</v>
      </c>
      <c r="F70" s="2">
        <v>0</v>
      </c>
      <c r="G70" s="3">
        <f t="shared" si="0"/>
        <v>9534.9885599999998</v>
      </c>
      <c r="H70" s="3">
        <f t="shared" si="1"/>
        <v>0.53999999999723514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17639.82</v>
      </c>
      <c r="D71" s="2">
        <f>'PR-RAS'!E75</f>
        <v>37334.400000000001</v>
      </c>
      <c r="E71" s="2">
        <v>0</v>
      </c>
      <c r="F71" s="2">
        <v>0</v>
      </c>
      <c r="G71" s="3">
        <f t="shared" si="0"/>
        <v>6461.6034</v>
      </c>
      <c r="H71" s="3">
        <f t="shared" si="1"/>
        <v>0.58000000000174623</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344.62</v>
      </c>
      <c r="D72" s="2">
        <f>'PR-RAS'!E76</f>
        <v>22767.5</v>
      </c>
      <c r="E72" s="2">
        <v>0</v>
      </c>
      <c r="F72" s="2">
        <v>0</v>
      </c>
      <c r="G72" s="3">
        <f t="shared" si="0"/>
        <v>3257.4530199999999</v>
      </c>
      <c r="H72" s="3">
        <f t="shared" si="1"/>
        <v>0.87999999999999545</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1034428.9700000001</v>
      </c>
      <c r="D78" s="2">
        <f>'PR-RAS'!E82</f>
        <v>1050461.1599999999</v>
      </c>
      <c r="E78" s="2">
        <v>0</v>
      </c>
      <c r="F78" s="2">
        <v>0</v>
      </c>
      <c r="G78" s="3">
        <f t="shared" si="0"/>
        <v>241422.04933000001</v>
      </c>
      <c r="H78" s="3">
        <f t="shared" si="1"/>
        <v>0.18999999982770532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782.83</v>
      </c>
      <c r="D79" s="2">
        <f>'PR-RAS'!E83</f>
        <v>638.23</v>
      </c>
      <c r="E79" s="2">
        <v>0</v>
      </c>
      <c r="F79" s="2">
        <v>0</v>
      </c>
      <c r="G79" s="3">
        <f t="shared" si="0"/>
        <v>160.62461999999999</v>
      </c>
      <c r="H79" s="3">
        <f t="shared" si="1"/>
        <v>0.39999999999997726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782.83</v>
      </c>
      <c r="D82" s="2">
        <f>'PR-RAS'!E86</f>
        <v>638.23</v>
      </c>
      <c r="E82" s="2">
        <v>0</v>
      </c>
      <c r="F82" s="2">
        <v>0</v>
      </c>
      <c r="G82" s="3">
        <f t="shared" si="0"/>
        <v>166.80249000000001</v>
      </c>
      <c r="H82" s="3">
        <f t="shared" si="1"/>
        <v>0.39999999999997726</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1033646.1400000001</v>
      </c>
      <c r="D87" s="2">
        <f>'PR-RAS'!E91</f>
        <v>1049777.1399999999</v>
      </c>
      <c r="E87" s="2">
        <v>0</v>
      </c>
      <c r="F87" s="2">
        <v>0</v>
      </c>
      <c r="G87" s="3">
        <f t="shared" si="0"/>
        <v>269455.23611999996</v>
      </c>
      <c r="H87" s="3">
        <f t="shared" si="1"/>
        <v>0.28000000002793968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1280.3800000000001</v>
      </c>
      <c r="D88" s="2">
        <f>'PR-RAS'!E92</f>
        <v>737.28</v>
      </c>
      <c r="E88" s="2">
        <v>0</v>
      </c>
      <c r="F88" s="2">
        <v>0</v>
      </c>
      <c r="G88" s="3">
        <f t="shared" si="0"/>
        <v>239.67977999999999</v>
      </c>
      <c r="H88" s="3">
        <f t="shared" si="1"/>
        <v>0.66000000000008185</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9962.5400000000009</v>
      </c>
      <c r="D89" s="2">
        <f>'PR-RAS'!E93</f>
        <v>5524.13</v>
      </c>
      <c r="E89" s="2">
        <v>0</v>
      </c>
      <c r="F89" s="2">
        <v>0</v>
      </c>
      <c r="G89" s="3">
        <f t="shared" si="0"/>
        <v>1848.9504000000002</v>
      </c>
      <c r="H89" s="3">
        <f t="shared" si="1"/>
        <v>0.58999999999923602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1022243.92</v>
      </c>
      <c r="D90" s="2">
        <f>'PR-RAS'!E94</f>
        <v>1043515.73</v>
      </c>
      <c r="E90" s="2">
        <v>0</v>
      </c>
      <c r="F90" s="2">
        <v>0</v>
      </c>
      <c r="G90" s="3">
        <f t="shared" si="0"/>
        <v>276725.50881999999</v>
      </c>
      <c r="H90" s="3">
        <f t="shared" si="1"/>
        <v>0.34999999997671694</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159.30000000000001</v>
      </c>
      <c r="D93" s="2">
        <f>'PR-RAS'!E97</f>
        <v>0</v>
      </c>
      <c r="E93" s="2">
        <v>0</v>
      </c>
      <c r="F93" s="2">
        <v>0</v>
      </c>
      <c r="G93" s="3">
        <f t="shared" si="0"/>
        <v>14.655600000000002</v>
      </c>
      <c r="H93" s="3">
        <f t="shared" si="1"/>
        <v>0.30000000000001137</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45.79</v>
      </c>
      <c r="E94" s="2">
        <v>0</v>
      </c>
      <c r="F94" s="2">
        <v>0</v>
      </c>
      <c r="G94" s="3">
        <f t="shared" si="0"/>
        <v>8.51694</v>
      </c>
      <c r="H94" s="3">
        <f t="shared" si="1"/>
        <v>0.21000000000000085</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45.79</v>
      </c>
      <c r="E96" s="2">
        <v>0</v>
      </c>
      <c r="F96" s="2">
        <v>0</v>
      </c>
      <c r="G96" s="3">
        <f t="shared" si="0"/>
        <v>8.7000999999999991</v>
      </c>
      <c r="H96" s="3">
        <f t="shared" si="1"/>
        <v>0.21000000000000085</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176433.32</v>
      </c>
      <c r="D102" s="2">
        <f>'PR-RAS'!E106</f>
        <v>189636.11</v>
      </c>
      <c r="E102" s="2">
        <v>0</v>
      </c>
      <c r="F102" s="2">
        <v>0</v>
      </c>
      <c r="G102" s="3">
        <f t="shared" si="0"/>
        <v>56126.259540000006</v>
      </c>
      <c r="H102" s="3">
        <f t="shared" si="1"/>
        <v>0.42999999999301508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40136.75</v>
      </c>
      <c r="D108" s="2">
        <f>'PR-RAS'!E112</f>
        <v>57701.5</v>
      </c>
      <c r="E108" s="2">
        <v>0</v>
      </c>
      <c r="F108" s="2">
        <v>0</v>
      </c>
      <c r="G108" s="3">
        <f t="shared" si="0"/>
        <v>16642.753249999998</v>
      </c>
      <c r="H108" s="3">
        <f t="shared" si="1"/>
        <v>0.75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14.21</v>
      </c>
      <c r="D110" s="2">
        <f>'PR-RAS'!E114</f>
        <v>0</v>
      </c>
      <c r="E110" s="2">
        <v>0</v>
      </c>
      <c r="F110" s="2">
        <v>0</v>
      </c>
      <c r="G110" s="3">
        <f t="shared" si="0"/>
        <v>1.5488900000000001</v>
      </c>
      <c r="H110" s="3">
        <f t="shared" si="1"/>
        <v>0.21000000000000085</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4615.5600000000004</v>
      </c>
      <c r="D111" s="2">
        <f>'PR-RAS'!E115</f>
        <v>2445.56</v>
      </c>
      <c r="E111" s="2">
        <v>0</v>
      </c>
      <c r="F111" s="2">
        <v>0</v>
      </c>
      <c r="G111" s="3">
        <f t="shared" si="0"/>
        <v>1045.7348</v>
      </c>
      <c r="H111" s="3">
        <f t="shared" si="1"/>
        <v>0.87999999999965439</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35506.980000000003</v>
      </c>
      <c r="D113" s="2">
        <f>'PR-RAS'!E117</f>
        <v>55255.94</v>
      </c>
      <c r="E113" s="2">
        <v>0</v>
      </c>
      <c r="F113" s="2">
        <v>0</v>
      </c>
      <c r="G113" s="3">
        <f t="shared" si="0"/>
        <v>16354.112320000002</v>
      </c>
      <c r="H113" s="3">
        <f t="shared" si="1"/>
        <v>7.9999999994470272E-2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136296.57</v>
      </c>
      <c r="D116" s="2">
        <f>'PR-RAS'!E120</f>
        <v>131934.60999999999</v>
      </c>
      <c r="E116" s="2">
        <v>0</v>
      </c>
      <c r="F116" s="2">
        <v>0</v>
      </c>
      <c r="G116" s="3">
        <f t="shared" si="0"/>
        <v>46019.065849999999</v>
      </c>
      <c r="H116" s="3">
        <f t="shared" si="1"/>
        <v>0.82000000000698492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74.87</v>
      </c>
      <c r="E117" s="2">
        <v>0</v>
      </c>
      <c r="F117" s="2">
        <v>0</v>
      </c>
      <c r="G117" s="3">
        <f t="shared" si="0"/>
        <v>17.369840000000003</v>
      </c>
      <c r="H117" s="3">
        <f t="shared" si="1"/>
        <v>0.12999999999999545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136296.57</v>
      </c>
      <c r="D118" s="2">
        <f>'PR-RAS'!E122</f>
        <v>131859.74</v>
      </c>
      <c r="E118" s="2">
        <v>0</v>
      </c>
      <c r="F118" s="2">
        <v>0</v>
      </c>
      <c r="G118" s="3">
        <f t="shared" si="0"/>
        <v>46801.877850000004</v>
      </c>
      <c r="H118" s="3">
        <f t="shared" si="1"/>
        <v>0.69000000000232831</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1561.12</v>
      </c>
      <c r="D121" s="2">
        <f>'PR-RAS'!E125</f>
        <v>782.58</v>
      </c>
      <c r="E121" s="2">
        <v>0</v>
      </c>
      <c r="F121" s="2">
        <v>0</v>
      </c>
      <c r="G121" s="3">
        <f t="shared" si="0"/>
        <v>375.15359999999998</v>
      </c>
      <c r="H121" s="3">
        <f t="shared" si="1"/>
        <v>0.53999999999984993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1537.27</v>
      </c>
      <c r="D122" s="2">
        <f>'PR-RAS'!E126</f>
        <v>761.38</v>
      </c>
      <c r="E122" s="2">
        <v>0</v>
      </c>
      <c r="F122" s="2">
        <v>0</v>
      </c>
      <c r="G122" s="3">
        <f t="shared" si="0"/>
        <v>370.26362999999998</v>
      </c>
      <c r="H122" s="3">
        <f t="shared" si="1"/>
        <v>0.64999999999997726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1537.27</v>
      </c>
      <c r="D124" s="2">
        <f>'PR-RAS'!E128</f>
        <v>761.38</v>
      </c>
      <c r="E124" s="2">
        <v>0</v>
      </c>
      <c r="F124" s="2">
        <v>0</v>
      </c>
      <c r="G124" s="3">
        <f t="shared" si="0"/>
        <v>376.38368999999994</v>
      </c>
      <c r="H124" s="3">
        <f t="shared" si="1"/>
        <v>0.64999999999997726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23.85</v>
      </c>
      <c r="D125" s="2">
        <f>'PR-RAS'!E129</f>
        <v>21.2</v>
      </c>
      <c r="E125" s="2">
        <v>0</v>
      </c>
      <c r="F125" s="2">
        <v>0</v>
      </c>
      <c r="G125" s="3">
        <f t="shared" si="0"/>
        <v>8.2149999999999999</v>
      </c>
      <c r="H125" s="3">
        <f t="shared" si="1"/>
        <v>0.34999999999999787</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23.85</v>
      </c>
      <c r="D126" s="2">
        <f>'PR-RAS'!E130</f>
        <v>21.2</v>
      </c>
      <c r="E126" s="2">
        <v>0</v>
      </c>
      <c r="F126" s="2">
        <v>0</v>
      </c>
      <c r="G126" s="3">
        <f t="shared" si="0"/>
        <v>8.28125</v>
      </c>
      <c r="H126" s="3">
        <f t="shared" si="1"/>
        <v>0.34999999999999787</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2207.09</v>
      </c>
      <c r="E136" s="2">
        <v>0</v>
      </c>
      <c r="F136" s="2">
        <v>0</v>
      </c>
      <c r="G136" s="3">
        <f t="shared" si="0"/>
        <v>595.91430000000003</v>
      </c>
      <c r="H136" s="3">
        <f t="shared" si="1"/>
        <v>9.0000000000145519E-2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2207.09</v>
      </c>
      <c r="E147" s="2">
        <v>0</v>
      </c>
      <c r="F147" s="2">
        <v>0</v>
      </c>
      <c r="G147" s="3">
        <f t="shared" si="0"/>
        <v>644.47028</v>
      </c>
      <c r="H147" s="3">
        <f t="shared" si="1"/>
        <v>9.0000000000145519E-2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2458209.4699999997</v>
      </c>
      <c r="D148" s="2">
        <f>'PR-RAS'!E152</f>
        <v>2613536.98</v>
      </c>
      <c r="E148" s="2">
        <v>0</v>
      </c>
      <c r="F148" s="2">
        <v>0</v>
      </c>
      <c r="G148" s="3">
        <f t="shared" si="0"/>
        <v>1129736.6642099998</v>
      </c>
      <c r="H148" s="3">
        <f t="shared" si="1"/>
        <v>0.48999999975785613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563087.91</v>
      </c>
      <c r="D149" s="2">
        <f>'PR-RAS'!E153</f>
        <v>791865.08000000007</v>
      </c>
      <c r="E149" s="2">
        <v>0</v>
      </c>
      <c r="F149" s="2">
        <v>0</v>
      </c>
      <c r="G149" s="3">
        <f t="shared" si="0"/>
        <v>317729.07436000003</v>
      </c>
      <c r="H149" s="3">
        <f t="shared" si="1"/>
        <v>0.17000000004190952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457620.37</v>
      </c>
      <c r="D150" s="2">
        <f>'PR-RAS'!E154</f>
        <v>600451.30000000005</v>
      </c>
      <c r="E150" s="2">
        <v>0</v>
      </c>
      <c r="F150" s="2">
        <v>0</v>
      </c>
      <c r="G150" s="3">
        <f t="shared" si="0"/>
        <v>247119.92253000001</v>
      </c>
      <c r="H150" s="3">
        <f t="shared" si="1"/>
        <v>0.67000000004190952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456988.82</v>
      </c>
      <c r="D151" s="2">
        <f>'PR-RAS'!E155</f>
        <v>599811.18000000005</v>
      </c>
      <c r="E151" s="2">
        <v>0</v>
      </c>
      <c r="F151" s="2">
        <v>0</v>
      </c>
      <c r="G151" s="3">
        <f t="shared" si="0"/>
        <v>248491.67700000003</v>
      </c>
      <c r="H151" s="3">
        <f t="shared" si="1"/>
        <v>0.36000000004423782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631.54999999999995</v>
      </c>
      <c r="D153" s="2">
        <f>'PR-RAS'!E157</f>
        <v>640.12</v>
      </c>
      <c r="E153" s="2">
        <v>0</v>
      </c>
      <c r="F153" s="2">
        <v>0</v>
      </c>
      <c r="G153" s="3">
        <f t="shared" si="0"/>
        <v>290.59208000000001</v>
      </c>
      <c r="H153" s="3">
        <f t="shared" si="1"/>
        <v>0.57000000000005002</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37125.699999999997</v>
      </c>
      <c r="D155" s="2">
        <f>'PR-RAS'!E159</f>
        <v>96112.47</v>
      </c>
      <c r="E155" s="2">
        <v>0</v>
      </c>
      <c r="F155" s="2">
        <v>0</v>
      </c>
      <c r="G155" s="3">
        <f t="shared" si="0"/>
        <v>35319.99856</v>
      </c>
      <c r="H155" s="3">
        <f t="shared" si="1"/>
        <v>0.77000000000407454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68341.84</v>
      </c>
      <c r="D156" s="2">
        <f>'PR-RAS'!E160</f>
        <v>95301.31</v>
      </c>
      <c r="E156" s="2">
        <v>0</v>
      </c>
      <c r="F156" s="2">
        <v>0</v>
      </c>
      <c r="G156" s="3">
        <f t="shared" si="0"/>
        <v>40136.391299999996</v>
      </c>
      <c r="H156" s="3">
        <f t="shared" si="1"/>
        <v>0.47000000000116415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68341.84</v>
      </c>
      <c r="D158" s="2">
        <f>'PR-RAS'!E162</f>
        <v>95301.31</v>
      </c>
      <c r="E158" s="2">
        <v>0</v>
      </c>
      <c r="F158" s="2">
        <v>0</v>
      </c>
      <c r="G158" s="3">
        <f t="shared" si="0"/>
        <v>40654.280220000001</v>
      </c>
      <c r="H158" s="3">
        <f t="shared" si="1"/>
        <v>0.47000000000116415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995068.96</v>
      </c>
      <c r="D160" s="2">
        <f>'PR-RAS'!E164</f>
        <v>864162.42</v>
      </c>
      <c r="E160" s="2">
        <v>0</v>
      </c>
      <c r="F160" s="2">
        <v>0</v>
      </c>
      <c r="G160" s="3">
        <f t="shared" si="0"/>
        <v>433019.61419999995</v>
      </c>
      <c r="H160" s="3">
        <f t="shared" si="1"/>
        <v>0.46000000007916242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37559.629999999997</v>
      </c>
      <c r="D161" s="2">
        <f>'PR-RAS'!E165</f>
        <v>35447.22</v>
      </c>
      <c r="E161" s="2">
        <v>0</v>
      </c>
      <c r="F161" s="2">
        <v>0</v>
      </c>
      <c r="G161" s="3">
        <f t="shared" si="0"/>
        <v>17352.6512</v>
      </c>
      <c r="H161" s="3">
        <f t="shared" si="1"/>
        <v>0.5900000000037835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6830.7</v>
      </c>
      <c r="D162" s="2">
        <f>'PR-RAS'!E166</f>
        <v>5249.9</v>
      </c>
      <c r="E162" s="2">
        <v>0</v>
      </c>
      <c r="F162" s="2">
        <v>0</v>
      </c>
      <c r="G162" s="3">
        <f t="shared" si="0"/>
        <v>2790.2105000000001</v>
      </c>
      <c r="H162" s="3">
        <f t="shared" si="1"/>
        <v>0.4000000000005457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29884.5</v>
      </c>
      <c r="D163" s="2">
        <f>'PR-RAS'!E167</f>
        <v>28312.2</v>
      </c>
      <c r="E163" s="2">
        <v>0</v>
      </c>
      <c r="F163" s="2">
        <v>0</v>
      </c>
      <c r="G163" s="3">
        <f t="shared" si="0"/>
        <v>14014.441799999999</v>
      </c>
      <c r="H163" s="3">
        <f t="shared" si="1"/>
        <v>0.7000000000007276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844.43</v>
      </c>
      <c r="D164" s="2">
        <f>'PR-RAS'!E168</f>
        <v>1852.62</v>
      </c>
      <c r="E164" s="2">
        <v>0</v>
      </c>
      <c r="F164" s="2">
        <v>0</v>
      </c>
      <c r="G164" s="3">
        <f t="shared" si="0"/>
        <v>741.59621000000004</v>
      </c>
      <c r="H164" s="3">
        <f t="shared" si="1"/>
        <v>0.81000000000005912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32.5</v>
      </c>
      <c r="E165" s="2">
        <v>0</v>
      </c>
      <c r="F165" s="2">
        <v>0</v>
      </c>
      <c r="G165" s="3">
        <f t="shared" si="0"/>
        <v>10.66</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128486.03</v>
      </c>
      <c r="D166" s="2">
        <f>'PR-RAS'!E170</f>
        <v>90855.2</v>
      </c>
      <c r="E166" s="2">
        <v>0</v>
      </c>
      <c r="F166" s="2">
        <v>0</v>
      </c>
      <c r="G166" s="3">
        <f t="shared" si="0"/>
        <v>51182.410949999998</v>
      </c>
      <c r="H166" s="3">
        <f t="shared" si="1"/>
        <v>0.22999999999592546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11426.08</v>
      </c>
      <c r="D167" s="2">
        <f>'PR-RAS'!E171</f>
        <v>10580.51</v>
      </c>
      <c r="E167" s="2">
        <v>0</v>
      </c>
      <c r="F167" s="2">
        <v>0</v>
      </c>
      <c r="G167" s="3">
        <f t="shared" si="0"/>
        <v>5409.4585999999999</v>
      </c>
      <c r="H167" s="3">
        <f t="shared" si="1"/>
        <v>0.56999999999970896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20306.72</v>
      </c>
      <c r="D168" s="2">
        <f>'PR-RAS'!E172</f>
        <v>18820.61</v>
      </c>
      <c r="E168" s="2">
        <v>0</v>
      </c>
      <c r="F168" s="2">
        <v>0</v>
      </c>
      <c r="G168" s="3">
        <f t="shared" si="0"/>
        <v>9677.305980000001</v>
      </c>
      <c r="H168" s="3">
        <f t="shared" si="1"/>
        <v>0.66999999999825377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58263.360000000001</v>
      </c>
      <c r="D169" s="2">
        <f>'PR-RAS'!E173</f>
        <v>39283.99</v>
      </c>
      <c r="E169" s="2">
        <v>0</v>
      </c>
      <c r="F169" s="2">
        <v>0</v>
      </c>
      <c r="G169" s="3">
        <f t="shared" si="0"/>
        <v>22987.665120000001</v>
      </c>
      <c r="H169" s="3">
        <f t="shared" si="1"/>
        <v>0.37000000000261934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26371.61</v>
      </c>
      <c r="D170" s="2">
        <f>'PR-RAS'!E174</f>
        <v>17225.62</v>
      </c>
      <c r="E170" s="2">
        <v>0</v>
      </c>
      <c r="F170" s="2">
        <v>0</v>
      </c>
      <c r="G170" s="3">
        <f t="shared" si="0"/>
        <v>10279.06165</v>
      </c>
      <c r="H170" s="3">
        <f t="shared" si="1"/>
        <v>0.77000000000043656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11762.72</v>
      </c>
      <c r="D171" s="2">
        <f>'PR-RAS'!E175</f>
        <v>4944.47</v>
      </c>
      <c r="E171" s="2">
        <v>0</v>
      </c>
      <c r="F171" s="2">
        <v>0</v>
      </c>
      <c r="G171" s="3">
        <f t="shared" si="0"/>
        <v>3680.7822000000001</v>
      </c>
      <c r="H171" s="3">
        <f t="shared" si="1"/>
        <v>0.75000000000090949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355.54</v>
      </c>
      <c r="D173" s="2">
        <f>'PR-RAS'!E177</f>
        <v>0</v>
      </c>
      <c r="E173" s="2">
        <v>0</v>
      </c>
      <c r="F173" s="2">
        <v>0</v>
      </c>
      <c r="G173" s="3">
        <f t="shared" si="0"/>
        <v>61.152879999999996</v>
      </c>
      <c r="H173" s="3">
        <f t="shared" si="1"/>
        <v>0.45999999999997954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662056.91</v>
      </c>
      <c r="D174" s="2">
        <f>'PR-RAS'!E178</f>
        <v>559952.95000000007</v>
      </c>
      <c r="E174" s="2">
        <v>0</v>
      </c>
      <c r="F174" s="2">
        <v>0</v>
      </c>
      <c r="G174" s="3">
        <f t="shared" si="0"/>
        <v>308279.56612999999</v>
      </c>
      <c r="H174" s="3">
        <f t="shared" si="1"/>
        <v>0.13999999989755452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23307.8</v>
      </c>
      <c r="D175" s="2">
        <f>'PR-RAS'!E179</f>
        <v>15326.17</v>
      </c>
      <c r="E175" s="2">
        <v>0</v>
      </c>
      <c r="F175" s="2">
        <v>0</v>
      </c>
      <c r="G175" s="3">
        <f t="shared" si="0"/>
        <v>9389.0643599999985</v>
      </c>
      <c r="H175" s="3">
        <f t="shared" si="1"/>
        <v>0.37000000000080036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299286.83</v>
      </c>
      <c r="D176" s="2">
        <f>'PR-RAS'!E180</f>
        <v>266997.88</v>
      </c>
      <c r="E176" s="2">
        <v>0</v>
      </c>
      <c r="F176" s="2">
        <v>0</v>
      </c>
      <c r="G176" s="3">
        <f t="shared" si="0"/>
        <v>145824.45324999999</v>
      </c>
      <c r="H176" s="3">
        <f t="shared" si="1"/>
        <v>0.28999999997904524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34346.160000000003</v>
      </c>
      <c r="D177" s="2">
        <f>'PR-RAS'!E181</f>
        <v>44616.05</v>
      </c>
      <c r="E177" s="2">
        <v>0</v>
      </c>
      <c r="F177" s="2">
        <v>0</v>
      </c>
      <c r="G177" s="3">
        <f t="shared" si="0"/>
        <v>21749.77376</v>
      </c>
      <c r="H177" s="3">
        <f t="shared" si="1"/>
        <v>0.21000000000640284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57360.61</v>
      </c>
      <c r="D178" s="2">
        <f>'PR-RAS'!E182</f>
        <v>56491.44</v>
      </c>
      <c r="E178" s="2">
        <v>0</v>
      </c>
      <c r="F178" s="2">
        <v>0</v>
      </c>
      <c r="G178" s="3">
        <f t="shared" si="0"/>
        <v>30150.797729999998</v>
      </c>
      <c r="H178" s="3">
        <f t="shared" si="1"/>
        <v>0.83000000000174623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92695.679999999993</v>
      </c>
      <c r="D179" s="2">
        <f>'PR-RAS'!E183</f>
        <v>91568.97</v>
      </c>
      <c r="E179" s="2">
        <v>0</v>
      </c>
      <c r="F179" s="2">
        <v>0</v>
      </c>
      <c r="G179" s="3">
        <f t="shared" si="0"/>
        <v>49098.384359999996</v>
      </c>
      <c r="H179" s="3">
        <f t="shared" si="1"/>
        <v>0.35000000000582077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45894.82</v>
      </c>
      <c r="D180" s="2">
        <f>'PR-RAS'!E184</f>
        <v>25897.88</v>
      </c>
      <c r="E180" s="2">
        <v>0</v>
      </c>
      <c r="F180" s="2">
        <v>0</v>
      </c>
      <c r="G180" s="3">
        <f t="shared" si="0"/>
        <v>17486.613819999999</v>
      </c>
      <c r="H180" s="3">
        <f t="shared" si="1"/>
        <v>0.2999999999992724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55048.01</v>
      </c>
      <c r="D181" s="2">
        <f>'PR-RAS'!E185</f>
        <v>19660.84</v>
      </c>
      <c r="E181" s="2">
        <v>0</v>
      </c>
      <c r="F181" s="2">
        <v>0</v>
      </c>
      <c r="G181" s="3">
        <f t="shared" si="0"/>
        <v>16986.5442</v>
      </c>
      <c r="H181" s="3">
        <f t="shared" si="1"/>
        <v>0.17000000000189175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22547.34</v>
      </c>
      <c r="D182" s="2">
        <f>'PR-RAS'!E186</f>
        <v>22758.67</v>
      </c>
      <c r="E182" s="2">
        <v>0</v>
      </c>
      <c r="F182" s="2">
        <v>0</v>
      </c>
      <c r="G182" s="3">
        <f t="shared" si="0"/>
        <v>12319.707079999998</v>
      </c>
      <c r="H182" s="3">
        <f t="shared" si="1"/>
        <v>0.67000000000189175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31569.66</v>
      </c>
      <c r="D183" s="2">
        <f>'PR-RAS'!E187</f>
        <v>16635.05</v>
      </c>
      <c r="E183" s="2">
        <v>0</v>
      </c>
      <c r="F183" s="2">
        <v>0</v>
      </c>
      <c r="G183" s="3">
        <f t="shared" si="0"/>
        <v>11800.836319999999</v>
      </c>
      <c r="H183" s="3">
        <f t="shared" si="1"/>
        <v>0.38999999999941792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569.1</v>
      </c>
      <c r="D184" s="2">
        <f>'PR-RAS'!E188</f>
        <v>113.82</v>
      </c>
      <c r="E184" s="2">
        <v>0</v>
      </c>
      <c r="F184" s="2">
        <v>0</v>
      </c>
      <c r="G184" s="3">
        <f t="shared" si="0"/>
        <v>145.80341999999999</v>
      </c>
      <c r="H184" s="3">
        <f t="shared" si="1"/>
        <v>0.28000000000002956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166397.28999999998</v>
      </c>
      <c r="D190" s="2">
        <f>'PR-RAS'!E194</f>
        <v>177793.22999999995</v>
      </c>
      <c r="E190" s="2">
        <v>0</v>
      </c>
      <c r="F190" s="2">
        <v>0</v>
      </c>
      <c r="G190" s="3">
        <f t="shared" si="0"/>
        <v>98654.928749999977</v>
      </c>
      <c r="H190" s="3">
        <f t="shared" si="1"/>
        <v>0.51999999993131496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16779.650000000001</v>
      </c>
      <c r="D191" s="2">
        <f>'PR-RAS'!E195</f>
        <v>36649.58</v>
      </c>
      <c r="E191" s="2">
        <v>0</v>
      </c>
      <c r="F191" s="2">
        <v>0</v>
      </c>
      <c r="G191" s="3">
        <f t="shared" si="0"/>
        <v>17114.973900000001</v>
      </c>
      <c r="H191" s="3">
        <f t="shared" si="1"/>
        <v>0.76999999999679858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7439.29</v>
      </c>
      <c r="D192" s="2">
        <f>'PR-RAS'!E196</f>
        <v>6411.65</v>
      </c>
      <c r="E192" s="2">
        <v>0</v>
      </c>
      <c r="F192" s="2">
        <v>0</v>
      </c>
      <c r="G192" s="3">
        <f t="shared" si="0"/>
        <v>3870.1546900000003</v>
      </c>
      <c r="H192" s="3">
        <f t="shared" si="1"/>
        <v>0.64000000000032742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69524.06</v>
      </c>
      <c r="D193" s="2">
        <f>'PR-RAS'!E197</f>
        <v>28866.21</v>
      </c>
      <c r="E193" s="2">
        <v>0</v>
      </c>
      <c r="F193" s="2">
        <v>0</v>
      </c>
      <c r="G193" s="3">
        <f t="shared" si="0"/>
        <v>24433.244159999998</v>
      </c>
      <c r="H193" s="3">
        <f t="shared" si="1"/>
        <v>0.26999999999679858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7136.84</v>
      </c>
      <c r="D194" s="2">
        <f>'PR-RAS'!E198</f>
        <v>12095.96</v>
      </c>
      <c r="E194" s="2">
        <v>0</v>
      </c>
      <c r="F194" s="2">
        <v>0</v>
      </c>
      <c r="G194" s="3">
        <f t="shared" si="0"/>
        <v>6046.4506799999999</v>
      </c>
      <c r="H194" s="3">
        <f t="shared" si="1"/>
        <v>0.2000000000007276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9526.57</v>
      </c>
      <c r="D195" s="2">
        <f>'PR-RAS'!E199</f>
        <v>9106.2099999999991</v>
      </c>
      <c r="E195" s="2">
        <v>0</v>
      </c>
      <c r="F195" s="2">
        <v>0</v>
      </c>
      <c r="G195" s="3">
        <f t="shared" si="0"/>
        <v>5381.3640599999999</v>
      </c>
      <c r="H195" s="3">
        <f t="shared" si="1"/>
        <v>0.63999999999941792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326.54000000000002</v>
      </c>
      <c r="D196" s="2">
        <f>'PR-RAS'!E200</f>
        <v>72471.039999999994</v>
      </c>
      <c r="E196" s="2">
        <v>0</v>
      </c>
      <c r="F196" s="2">
        <v>0</v>
      </c>
      <c r="G196" s="3">
        <f t="shared" si="0"/>
        <v>28327.3809</v>
      </c>
      <c r="H196" s="3">
        <f t="shared" si="1"/>
        <v>0.49999999999357669</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55664.34</v>
      </c>
      <c r="D197" s="2">
        <f>'PR-RAS'!E201</f>
        <v>12192.58</v>
      </c>
      <c r="E197" s="2">
        <v>0</v>
      </c>
      <c r="F197" s="2">
        <v>0</v>
      </c>
      <c r="G197" s="3">
        <f t="shared" si="0"/>
        <v>15689.702000000001</v>
      </c>
      <c r="H197" s="3">
        <f t="shared" si="1"/>
        <v>0.7599999999965803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39612.76</v>
      </c>
      <c r="D198" s="2">
        <f>'PR-RAS'!E202</f>
        <v>84688.51999999999</v>
      </c>
      <c r="E198" s="2">
        <v>0</v>
      </c>
      <c r="F198" s="2">
        <v>0</v>
      </c>
      <c r="G198" s="3">
        <f t="shared" si="0"/>
        <v>41170.990599999997</v>
      </c>
      <c r="H198" s="3">
        <f t="shared" si="1"/>
        <v>0.72000000000844011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32896.120000000003</v>
      </c>
      <c r="D204" s="2">
        <f>'PR-RAS'!E208</f>
        <v>39004.94</v>
      </c>
      <c r="E204" s="2">
        <v>0</v>
      </c>
      <c r="F204" s="2">
        <v>0</v>
      </c>
      <c r="G204" s="3">
        <f t="shared" si="0"/>
        <v>22513.918000000001</v>
      </c>
      <c r="H204" s="3">
        <f t="shared" si="1"/>
        <v>0.18000000000029104</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32896.120000000003</v>
      </c>
      <c r="D207" s="2">
        <f>'PR-RAS'!E211</f>
        <v>39004.94</v>
      </c>
      <c r="E207" s="2">
        <v>0</v>
      </c>
      <c r="F207" s="2">
        <v>0</v>
      </c>
      <c r="G207" s="3">
        <f t="shared" si="0"/>
        <v>22846.635999999999</v>
      </c>
      <c r="H207" s="3">
        <f t="shared" si="1"/>
        <v>0.18000000000029104</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6716.6399999999994</v>
      </c>
      <c r="D212" s="2">
        <f>'PR-RAS'!E216</f>
        <v>45683.579999999994</v>
      </c>
      <c r="E212" s="2">
        <v>0</v>
      </c>
      <c r="F212" s="2">
        <v>0</v>
      </c>
      <c r="G212" s="3">
        <f t="shared" si="0"/>
        <v>20695.681799999998</v>
      </c>
      <c r="H212" s="3">
        <f t="shared" si="1"/>
        <v>0.7800000000061118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3081.7</v>
      </c>
      <c r="D213" s="2">
        <f>'PR-RAS'!E217</f>
        <v>3394.45</v>
      </c>
      <c r="E213" s="2">
        <v>0</v>
      </c>
      <c r="F213" s="2">
        <v>0</v>
      </c>
      <c r="G213" s="3">
        <f t="shared" si="0"/>
        <v>2092.5671999999995</v>
      </c>
      <c r="H213" s="3">
        <f t="shared" si="1"/>
        <v>0.75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2208.6799999999998</v>
      </c>
      <c r="D215" s="2">
        <f>'PR-RAS'!E219</f>
        <v>40926.629999999997</v>
      </c>
      <c r="E215" s="2">
        <v>0</v>
      </c>
      <c r="F215" s="2">
        <v>0</v>
      </c>
      <c r="G215" s="3">
        <f t="shared" si="0"/>
        <v>17989.255159999997</v>
      </c>
      <c r="H215" s="3">
        <f t="shared" si="1"/>
        <v>0.69000000000278305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1426.26</v>
      </c>
      <c r="D216" s="2">
        <f>'PR-RAS'!E220</f>
        <v>1362.5</v>
      </c>
      <c r="E216" s="2">
        <v>0</v>
      </c>
      <c r="F216" s="2">
        <v>0</v>
      </c>
      <c r="G216" s="3">
        <f t="shared" si="0"/>
        <v>892.52089999999998</v>
      </c>
      <c r="H216" s="3">
        <f t="shared" si="1"/>
        <v>0.75999999999999091</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46442.19</v>
      </c>
      <c r="D217" s="2">
        <f>'PR-RAS'!E221</f>
        <v>101957.38</v>
      </c>
      <c r="E217" s="2">
        <v>0</v>
      </c>
      <c r="F217" s="2">
        <v>0</v>
      </c>
      <c r="G217" s="3">
        <f t="shared" si="0"/>
        <v>54077.101200000005</v>
      </c>
      <c r="H217" s="3">
        <f t="shared" si="1"/>
        <v>0.57000000000698492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46442.19</v>
      </c>
      <c r="D221" s="2">
        <f>'PR-RAS'!E225</f>
        <v>101957.38</v>
      </c>
      <c r="E221" s="2">
        <v>0</v>
      </c>
      <c r="F221" s="2">
        <v>0</v>
      </c>
      <c r="G221" s="3">
        <f t="shared" si="0"/>
        <v>55078.529000000002</v>
      </c>
      <c r="H221" s="3">
        <f t="shared" si="1"/>
        <v>0.57000000000698492</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2200</v>
      </c>
      <c r="E223" s="2">
        <v>0</v>
      </c>
      <c r="F223" s="2">
        <v>0</v>
      </c>
      <c r="G223" s="3">
        <f t="shared" si="0"/>
        <v>976.80000000000007</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46442.19</v>
      </c>
      <c r="D224" s="2">
        <f>'PR-RAS'!E228</f>
        <v>99757.38</v>
      </c>
      <c r="E224" s="2">
        <v>0</v>
      </c>
      <c r="F224" s="2">
        <v>0</v>
      </c>
      <c r="G224" s="3">
        <f t="shared" si="0"/>
        <v>54848.399850000002</v>
      </c>
      <c r="H224" s="3">
        <f t="shared" si="1"/>
        <v>0.57000000000698492</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38207.14</v>
      </c>
      <c r="D226" s="2">
        <f>'PR-RAS'!E230</f>
        <v>47677.79</v>
      </c>
      <c r="E226" s="2">
        <v>0</v>
      </c>
      <c r="F226" s="2">
        <v>0</v>
      </c>
      <c r="G226" s="3">
        <f t="shared" si="0"/>
        <v>30051.612000000001</v>
      </c>
      <c r="H226" s="3">
        <f t="shared" si="1"/>
        <v>0.34999999999854481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38207.14</v>
      </c>
      <c r="D233" s="2">
        <f>'PR-RAS'!E237</f>
        <v>42228.28</v>
      </c>
      <c r="E233" s="2">
        <v>0</v>
      </c>
      <c r="F233" s="2">
        <v>0</v>
      </c>
      <c r="G233" s="3">
        <f t="shared" si="0"/>
        <v>28457.9784</v>
      </c>
      <c r="H233" s="3">
        <f t="shared" si="1"/>
        <v>0.41999999999825377</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35957.14</v>
      </c>
      <c r="D234" s="2">
        <f>'PR-RAS'!E238</f>
        <v>22504.79</v>
      </c>
      <c r="E234" s="2">
        <v>0</v>
      </c>
      <c r="F234" s="2">
        <v>0</v>
      </c>
      <c r="G234" s="3">
        <f t="shared" si="0"/>
        <v>18865.245760000002</v>
      </c>
      <c r="H234" s="3">
        <f t="shared" si="1"/>
        <v>0.34999999999854481</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2250</v>
      </c>
      <c r="D235" s="2">
        <f>'PR-RAS'!E239</f>
        <v>19723.490000000002</v>
      </c>
      <c r="E235" s="2">
        <v>0</v>
      </c>
      <c r="F235" s="2">
        <v>0</v>
      </c>
      <c r="G235" s="3">
        <f t="shared" si="0"/>
        <v>9757.0933200000018</v>
      </c>
      <c r="H235" s="3">
        <f t="shared" si="1"/>
        <v>0.49000000000160071</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5449.51</v>
      </c>
      <c r="E242" s="2">
        <v>0</v>
      </c>
      <c r="F242" s="2">
        <v>0</v>
      </c>
      <c r="G242" s="3">
        <f t="shared" si="0"/>
        <v>2626.6638200000002</v>
      </c>
      <c r="H242" s="3">
        <f t="shared" si="1"/>
        <v>0.48999999999978172</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5449.51</v>
      </c>
      <c r="E243" s="2">
        <v>0</v>
      </c>
      <c r="F243" s="2">
        <v>0</v>
      </c>
      <c r="G243" s="3">
        <f t="shared" si="0"/>
        <v>2637.5628400000001</v>
      </c>
      <c r="H243" s="3">
        <f t="shared" si="1"/>
        <v>0.48999999999978172</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448478.54</v>
      </c>
      <c r="D258" s="2">
        <f>'PR-RAS'!E262</f>
        <v>434852.51</v>
      </c>
      <c r="E258" s="2">
        <v>0</v>
      </c>
      <c r="F258" s="2">
        <v>0</v>
      </c>
      <c r="G258" s="3">
        <f t="shared" si="0"/>
        <v>338773.17492000002</v>
      </c>
      <c r="H258" s="3">
        <f t="shared" si="1"/>
        <v>0.95000000001164153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448478.54</v>
      </c>
      <c r="D265" s="2">
        <f>'PR-RAS'!E269</f>
        <v>434852.51</v>
      </c>
      <c r="E265" s="2">
        <v>0</v>
      </c>
      <c r="F265" s="2">
        <v>0</v>
      </c>
      <c r="G265" s="3">
        <f t="shared" si="0"/>
        <v>348000.45984000002</v>
      </c>
      <c r="H265" s="3">
        <f t="shared" si="1"/>
        <v>0.95000000001164153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338182.18</v>
      </c>
      <c r="D266" s="2">
        <f>'PR-RAS'!E270</f>
        <v>309758.11</v>
      </c>
      <c r="E266" s="2">
        <v>0</v>
      </c>
      <c r="F266" s="2">
        <v>0</v>
      </c>
      <c r="G266" s="3">
        <f t="shared" si="0"/>
        <v>253790.076</v>
      </c>
      <c r="H266" s="3">
        <f t="shared" si="1"/>
        <v>0.28999999997904524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110296.36</v>
      </c>
      <c r="D267" s="2">
        <f>'PR-RAS'!E271</f>
        <v>125094.39999999999</v>
      </c>
      <c r="E267" s="2">
        <v>0</v>
      </c>
      <c r="F267" s="2">
        <v>0</v>
      </c>
      <c r="G267" s="3">
        <f t="shared" si="0"/>
        <v>95889.052559999996</v>
      </c>
      <c r="H267" s="3">
        <f t="shared" si="1"/>
        <v>0.75999999999476131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327311.96999999997</v>
      </c>
      <c r="D269" s="2">
        <f>'PR-RAS'!E273</f>
        <v>288333.27999999997</v>
      </c>
      <c r="E269" s="2">
        <v>0</v>
      </c>
      <c r="F269" s="2">
        <v>0</v>
      </c>
      <c r="G269" s="3">
        <f t="shared" si="0"/>
        <v>242266.24604</v>
      </c>
      <c r="H269" s="3">
        <f t="shared" si="1"/>
        <v>0.30999999999767169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219981.97</v>
      </c>
      <c r="D270" s="2">
        <f>'PR-RAS'!E274</f>
        <v>249303.22</v>
      </c>
      <c r="E270" s="2">
        <v>0</v>
      </c>
      <c r="F270" s="2">
        <v>0</v>
      </c>
      <c r="G270" s="3">
        <f t="shared" si="0"/>
        <v>193300.28229000003</v>
      </c>
      <c r="H270" s="3">
        <f t="shared" si="1"/>
        <v>0.25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219981.97</v>
      </c>
      <c r="D271" s="2">
        <f>'PR-RAS'!E275</f>
        <v>249303.22</v>
      </c>
      <c r="E271" s="2">
        <v>0</v>
      </c>
      <c r="F271" s="2">
        <v>0</v>
      </c>
      <c r="G271" s="3">
        <f t="shared" si="0"/>
        <v>194018.87070000003</v>
      </c>
      <c r="H271" s="3">
        <f t="shared" si="1"/>
        <v>0.25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107000</v>
      </c>
      <c r="D274" s="2">
        <f>'PR-RAS'!E278</f>
        <v>35250</v>
      </c>
      <c r="E274" s="2">
        <v>0</v>
      </c>
      <c r="F274" s="2">
        <v>0</v>
      </c>
      <c r="G274" s="3">
        <f t="shared" si="0"/>
        <v>48457.5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107000</v>
      </c>
      <c r="D275" s="2">
        <f>'PR-RAS'!E279</f>
        <v>35250</v>
      </c>
      <c r="E275" s="2">
        <v>0</v>
      </c>
      <c r="F275" s="2">
        <v>0</v>
      </c>
      <c r="G275" s="3">
        <f t="shared" ref="G275:G528" si="12">(B275/1000)*(C275*1+D275*2)</f>
        <v>48635.000000000007</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330</v>
      </c>
      <c r="D279" s="2">
        <f>'PR-RAS'!E283</f>
        <v>930</v>
      </c>
      <c r="E279" s="2">
        <v>0</v>
      </c>
      <c r="F279" s="2">
        <v>0</v>
      </c>
      <c r="G279" s="3">
        <f t="shared" si="12"/>
        <v>608.82000000000005</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330</v>
      </c>
      <c r="D280" s="2">
        <f>'PR-RAS'!E284</f>
        <v>930</v>
      </c>
      <c r="E280" s="2">
        <v>0</v>
      </c>
      <c r="F280" s="2">
        <v>0</v>
      </c>
      <c r="G280" s="3">
        <f t="shared" si="12"/>
        <v>611.0100000000001</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2850.06</v>
      </c>
      <c r="E285" s="2">
        <v>0</v>
      </c>
      <c r="F285" s="2">
        <v>0</v>
      </c>
      <c r="G285" s="3">
        <f t="shared" si="12"/>
        <v>1618.8340799999999</v>
      </c>
      <c r="H285" s="3">
        <f t="shared" si="13"/>
        <v>5.999999999994543E-2</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2850.06</v>
      </c>
      <c r="E286" s="2">
        <v>0</v>
      </c>
      <c r="F286" s="2">
        <v>0</v>
      </c>
      <c r="G286" s="3">
        <f t="shared" si="12"/>
        <v>1624.5341999999998</v>
      </c>
      <c r="H286" s="3">
        <f t="shared" si="13"/>
        <v>5.999999999994543E-2</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2458209.4699999997</v>
      </c>
      <c r="D295" s="2">
        <f>'PR-RAS'!E299</f>
        <v>2613536.98</v>
      </c>
      <c r="E295" s="2">
        <v>0</v>
      </c>
      <c r="F295" s="2">
        <v>0</v>
      </c>
      <c r="G295" s="3">
        <f t="shared" si="12"/>
        <v>2259473.3284199997</v>
      </c>
      <c r="H295" s="3">
        <f t="shared" si="13"/>
        <v>0.48999999975785613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250773.64999999991</v>
      </c>
      <c r="D297" s="2">
        <f>'PR-RAS'!E301</f>
        <v>327417.74000000022</v>
      </c>
      <c r="E297" s="2">
        <v>0</v>
      </c>
      <c r="F297" s="2">
        <v>0</v>
      </c>
      <c r="G297" s="3">
        <f t="shared" si="12"/>
        <v>268060.30248000007</v>
      </c>
      <c r="H297" s="3">
        <f t="shared" si="13"/>
        <v>0.60999999986961484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2276.04</v>
      </c>
      <c r="D298" s="2">
        <f>'PR-RAS'!E302</f>
        <v>0</v>
      </c>
      <c r="E298" s="2">
        <v>0</v>
      </c>
      <c r="F298" s="2">
        <v>0</v>
      </c>
      <c r="G298" s="3">
        <f t="shared" si="12"/>
        <v>675.98388</v>
      </c>
      <c r="H298" s="3">
        <f t="shared" si="13"/>
        <v>3.999999999996362E-2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290572.79999999999</v>
      </c>
      <c r="E299" s="2">
        <v>0</v>
      </c>
      <c r="F299" s="2">
        <v>0</v>
      </c>
      <c r="G299" s="3">
        <f t="shared" si="12"/>
        <v>173181.38879999999</v>
      </c>
      <c r="H299" s="3">
        <f t="shared" si="13"/>
        <v>0.20000000001164153</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16929.669999999998</v>
      </c>
      <c r="D300" s="2">
        <f>'PR-RAS'!E304</f>
        <v>34404.239999999998</v>
      </c>
      <c r="E300" s="2">
        <v>0</v>
      </c>
      <c r="F300" s="2">
        <v>0</v>
      </c>
      <c r="G300" s="3">
        <f t="shared" si="12"/>
        <v>25635.706849999999</v>
      </c>
      <c r="H300" s="3">
        <f t="shared" si="13"/>
        <v>0.56999999999970896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2.42</v>
      </c>
      <c r="D301" s="2">
        <f>'PR-RAS'!E305</f>
        <v>0</v>
      </c>
      <c r="E301" s="2">
        <v>0</v>
      </c>
      <c r="F301" s="2">
        <v>0</v>
      </c>
      <c r="G301" s="3">
        <f t="shared" si="12"/>
        <v>0.72599999999999998</v>
      </c>
      <c r="H301" s="3">
        <f t="shared" si="13"/>
        <v>0.41999999999999993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341235.97000000003</v>
      </c>
      <c r="D355" s="2">
        <f>'PR-RAS'!E360</f>
        <v>310274.77</v>
      </c>
      <c r="E355" s="2">
        <v>0</v>
      </c>
      <c r="F355" s="2">
        <v>0</v>
      </c>
      <c r="G355" s="3">
        <f t="shared" si="12"/>
        <v>340472.07053999999</v>
      </c>
      <c r="H355" s="3">
        <f t="shared" si="13"/>
        <v>0.25999999995110556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905</v>
      </c>
      <c r="D356" s="2">
        <f>'PR-RAS'!E361</f>
        <v>0</v>
      </c>
      <c r="E356" s="2">
        <v>0</v>
      </c>
      <c r="F356" s="2">
        <v>0</v>
      </c>
      <c r="G356" s="3">
        <f t="shared" si="12"/>
        <v>321.27499999999998</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905</v>
      </c>
      <c r="D361" s="2">
        <f>'PR-RAS'!E366</f>
        <v>0</v>
      </c>
      <c r="E361" s="2">
        <v>0</v>
      </c>
      <c r="F361" s="2">
        <v>0</v>
      </c>
      <c r="G361" s="3">
        <f t="shared" si="12"/>
        <v>325.8</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905</v>
      </c>
      <c r="D365" s="2">
        <f>'PR-RAS'!E370</f>
        <v>0</v>
      </c>
      <c r="E365" s="2">
        <v>0</v>
      </c>
      <c r="F365" s="2">
        <v>0</v>
      </c>
      <c r="G365" s="3">
        <f t="shared" si="12"/>
        <v>329.42</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315436.95</v>
      </c>
      <c r="D368" s="2">
        <f>'PR-RAS'!E373</f>
        <v>310274.77</v>
      </c>
      <c r="E368" s="2">
        <v>0</v>
      </c>
      <c r="F368" s="2">
        <v>0</v>
      </c>
      <c r="G368" s="3">
        <f t="shared" si="12"/>
        <v>343507.04183</v>
      </c>
      <c r="H368" s="3">
        <f t="shared" si="13"/>
        <v>0.27999999996973202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276202.06</v>
      </c>
      <c r="D369" s="2">
        <f>'PR-RAS'!E374</f>
        <v>259471.5</v>
      </c>
      <c r="E369" s="2">
        <v>0</v>
      </c>
      <c r="F369" s="2">
        <v>0</v>
      </c>
      <c r="G369" s="3">
        <f t="shared" si="12"/>
        <v>292613.38208000001</v>
      </c>
      <c r="H369" s="3">
        <f t="shared" si="13"/>
        <v>0.55999999999767169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19000</v>
      </c>
      <c r="D371" s="2">
        <f>'PR-RAS'!E376</f>
        <v>240438.35</v>
      </c>
      <c r="E371" s="2">
        <v>0</v>
      </c>
      <c r="F371" s="2">
        <v>0</v>
      </c>
      <c r="G371" s="3">
        <f t="shared" si="12"/>
        <v>184954.37900000002</v>
      </c>
      <c r="H371" s="3">
        <f t="shared" si="13"/>
        <v>0.35000000000582077</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210819.65</v>
      </c>
      <c r="D372" s="2">
        <f>'PR-RAS'!E377</f>
        <v>19033.150000000001</v>
      </c>
      <c r="E372" s="2">
        <v>0</v>
      </c>
      <c r="F372" s="2">
        <v>0</v>
      </c>
      <c r="G372" s="3">
        <f t="shared" si="12"/>
        <v>92336.687449999998</v>
      </c>
      <c r="H372" s="3">
        <f t="shared" si="13"/>
        <v>0.50000000000727596</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46382.41</v>
      </c>
      <c r="D373" s="2">
        <f>'PR-RAS'!E378</f>
        <v>0</v>
      </c>
      <c r="E373" s="2">
        <v>0</v>
      </c>
      <c r="F373" s="2">
        <v>0</v>
      </c>
      <c r="G373" s="3">
        <f t="shared" si="12"/>
        <v>17254.256520000003</v>
      </c>
      <c r="H373" s="3">
        <f t="shared" si="13"/>
        <v>0.41000000000349246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14896.869999999999</v>
      </c>
      <c r="D374" s="2">
        <f>'PR-RAS'!E379</f>
        <v>14583.56</v>
      </c>
      <c r="E374" s="2">
        <v>0</v>
      </c>
      <c r="F374" s="2">
        <v>0</v>
      </c>
      <c r="G374" s="3">
        <f t="shared" si="12"/>
        <v>16435.868269999999</v>
      </c>
      <c r="H374" s="3">
        <f t="shared" si="13"/>
        <v>0.57000000000152795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278</v>
      </c>
      <c r="D375" s="2">
        <f>'PR-RAS'!E380</f>
        <v>0</v>
      </c>
      <c r="E375" s="2">
        <v>0</v>
      </c>
      <c r="F375" s="2">
        <v>0</v>
      </c>
      <c r="G375" s="3">
        <f t="shared" si="12"/>
        <v>103.97199999999999</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5244.18</v>
      </c>
      <c r="D376" s="2">
        <f>'PR-RAS'!E381</f>
        <v>78</v>
      </c>
      <c r="E376" s="2">
        <v>0</v>
      </c>
      <c r="F376" s="2">
        <v>0</v>
      </c>
      <c r="G376" s="3">
        <f t="shared" si="12"/>
        <v>2025.0675000000001</v>
      </c>
      <c r="H376" s="3">
        <f t="shared" si="13"/>
        <v>0.18000000000029104</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2933.9</v>
      </c>
      <c r="D377" s="2">
        <f>'PR-RAS'!E382</f>
        <v>1301.05</v>
      </c>
      <c r="E377" s="2">
        <v>0</v>
      </c>
      <c r="F377" s="2">
        <v>0</v>
      </c>
      <c r="G377" s="3">
        <f t="shared" si="12"/>
        <v>2081.5360000000001</v>
      </c>
      <c r="H377" s="3">
        <f t="shared" si="13"/>
        <v>0.14999999999986358</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6440.79</v>
      </c>
      <c r="D381" s="2">
        <f>'PR-RAS'!E386</f>
        <v>13204.51</v>
      </c>
      <c r="E381" s="2">
        <v>0</v>
      </c>
      <c r="F381" s="2">
        <v>0</v>
      </c>
      <c r="G381" s="3">
        <f t="shared" si="12"/>
        <v>12482.927799999999</v>
      </c>
      <c r="H381" s="3">
        <f t="shared" si="13"/>
        <v>0.6999999999998181</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3789.13</v>
      </c>
      <c r="D388" s="2">
        <f>'PR-RAS'!E393</f>
        <v>1469.71</v>
      </c>
      <c r="E388" s="2">
        <v>0</v>
      </c>
      <c r="F388" s="2">
        <v>0</v>
      </c>
      <c r="G388" s="3">
        <f t="shared" si="12"/>
        <v>2603.9488500000002</v>
      </c>
      <c r="H388" s="3">
        <f t="shared" si="13"/>
        <v>0.42000000000007276</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3789.13</v>
      </c>
      <c r="D390" s="2">
        <f>'PR-RAS'!E395</f>
        <v>1469.71</v>
      </c>
      <c r="E390" s="2">
        <v>0</v>
      </c>
      <c r="F390" s="2">
        <v>0</v>
      </c>
      <c r="G390" s="3">
        <f t="shared" si="12"/>
        <v>2617.4059500000003</v>
      </c>
      <c r="H390" s="3">
        <f t="shared" si="13"/>
        <v>0.42000000000007276</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20548.89</v>
      </c>
      <c r="D396" s="2">
        <f>'PR-RAS'!E401</f>
        <v>34750</v>
      </c>
      <c r="E396" s="2">
        <v>0</v>
      </c>
      <c r="F396" s="2">
        <v>0</v>
      </c>
      <c r="G396" s="3">
        <f t="shared" si="12"/>
        <v>35569.311549999999</v>
      </c>
      <c r="H396" s="3">
        <f t="shared" si="13"/>
        <v>0.11000000000058208</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3889</v>
      </c>
      <c r="D399" s="2">
        <f>'PR-RAS'!E404</f>
        <v>0</v>
      </c>
      <c r="E399" s="2">
        <v>0</v>
      </c>
      <c r="F399" s="2">
        <v>0</v>
      </c>
      <c r="G399" s="3">
        <f t="shared" si="12"/>
        <v>1547.8220000000001</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16659.89</v>
      </c>
      <c r="D400" s="2">
        <f>'PR-RAS'!E405</f>
        <v>34750</v>
      </c>
      <c r="E400" s="2">
        <v>0</v>
      </c>
      <c r="F400" s="2">
        <v>0</v>
      </c>
      <c r="G400" s="3">
        <f t="shared" si="12"/>
        <v>34377.796110000003</v>
      </c>
      <c r="H400" s="3">
        <f t="shared" si="13"/>
        <v>0.11000000000058208</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24894.02</v>
      </c>
      <c r="D407" s="2">
        <f>'PR-RAS'!E412</f>
        <v>0</v>
      </c>
      <c r="E407" s="2">
        <v>0</v>
      </c>
      <c r="F407" s="2">
        <v>0</v>
      </c>
      <c r="G407" s="3">
        <f t="shared" si="12"/>
        <v>10106.97212</v>
      </c>
      <c r="H407" s="3">
        <f t="shared" si="13"/>
        <v>2.0000000000436557E-2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24894.02</v>
      </c>
      <c r="D408" s="2">
        <f>'PR-RAS'!E413</f>
        <v>0</v>
      </c>
      <c r="E408" s="2">
        <v>0</v>
      </c>
      <c r="F408" s="2">
        <v>0</v>
      </c>
      <c r="G408" s="3">
        <f t="shared" si="12"/>
        <v>10131.86614</v>
      </c>
      <c r="H408" s="3">
        <f t="shared" si="13"/>
        <v>2.0000000000436557E-2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341235.97000000003</v>
      </c>
      <c r="D413" s="2">
        <f>'PR-RAS'!E418</f>
        <v>310274.77</v>
      </c>
      <c r="E413" s="2">
        <v>0</v>
      </c>
      <c r="F413" s="2">
        <v>0</v>
      </c>
      <c r="G413" s="3">
        <f t="shared" si="12"/>
        <v>396255.63011999999</v>
      </c>
      <c r="H413" s="3">
        <f t="shared" si="13"/>
        <v>0.25999999995110556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485306.46</v>
      </c>
      <c r="D415" s="2">
        <f>'PR-RAS'!E420</f>
        <v>784317.13</v>
      </c>
      <c r="E415" s="2">
        <v>0</v>
      </c>
      <c r="F415" s="2">
        <v>0</v>
      </c>
      <c r="G415" s="3">
        <f t="shared" si="12"/>
        <v>850331.45807999989</v>
      </c>
      <c r="H415" s="3">
        <f t="shared" si="13"/>
        <v>0.59000000002561137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2207435.8199999998</v>
      </c>
      <c r="D417" s="2">
        <f>'PR-RAS'!E422</f>
        <v>2286119.2399999998</v>
      </c>
      <c r="E417" s="2">
        <v>0</v>
      </c>
      <c r="F417" s="2">
        <v>0</v>
      </c>
      <c r="G417" s="3">
        <f t="shared" si="12"/>
        <v>2820344.5087999995</v>
      </c>
      <c r="H417" s="3">
        <f t="shared" si="13"/>
        <v>0.41999999992549419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2799445.44</v>
      </c>
      <c r="D418" s="2">
        <f>'PR-RAS'!E423</f>
        <v>2923811.75</v>
      </c>
      <c r="E418" s="2">
        <v>0</v>
      </c>
      <c r="F418" s="2">
        <v>0</v>
      </c>
      <c r="G418" s="3">
        <f t="shared" si="12"/>
        <v>3605827.7479799995</v>
      </c>
      <c r="H418" s="3">
        <f t="shared" si="13"/>
        <v>0.68999999994412065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592009.62000000011</v>
      </c>
      <c r="D420" s="2">
        <f>'PR-RAS'!E425</f>
        <v>637692.51000000024</v>
      </c>
      <c r="E420" s="2">
        <v>0</v>
      </c>
      <c r="F420" s="2">
        <v>0</v>
      </c>
      <c r="G420" s="3">
        <f t="shared" si="12"/>
        <v>782438.35416000022</v>
      </c>
      <c r="H420" s="3">
        <f t="shared" si="13"/>
        <v>0.86999999964609742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483030.42000000004</v>
      </c>
      <c r="D422" s="2">
        <f>'PR-RAS'!E427</f>
        <v>1074889.93</v>
      </c>
      <c r="E422" s="2">
        <v>0</v>
      </c>
      <c r="F422" s="2">
        <v>0</v>
      </c>
      <c r="G422" s="3">
        <f t="shared" si="12"/>
        <v>1108413.1278799998</v>
      </c>
      <c r="H422" s="3">
        <f t="shared" si="13"/>
        <v>0.4900000001071021</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16929.669999999998</v>
      </c>
      <c r="D423" s="2">
        <f>'PR-RAS'!E428</f>
        <v>34404.239999999998</v>
      </c>
      <c r="E423" s="2">
        <v>0</v>
      </c>
      <c r="F423" s="2">
        <v>0</v>
      </c>
      <c r="G423" s="3">
        <f t="shared" si="12"/>
        <v>36181.499299999996</v>
      </c>
      <c r="H423" s="3">
        <f t="shared" si="13"/>
        <v>0.56999999999970896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365013.55</v>
      </c>
      <c r="D424" s="2">
        <f>'PR-RAS'!E430</f>
        <v>167512.73000000001</v>
      </c>
      <c r="E424" s="2">
        <v>0</v>
      </c>
      <c r="F424" s="2">
        <v>0</v>
      </c>
      <c r="G424" s="3">
        <f t="shared" si="12"/>
        <v>296116.50122999999</v>
      </c>
      <c r="H424" s="3">
        <f t="shared" si="13"/>
        <v>0.72000000000116415</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1883.55</v>
      </c>
      <c r="D425" s="2">
        <f>'PR-RAS'!E431</f>
        <v>3502.2</v>
      </c>
      <c r="E425" s="2">
        <v>0</v>
      </c>
      <c r="F425" s="2">
        <v>0</v>
      </c>
      <c r="G425" s="3">
        <f t="shared" si="12"/>
        <v>3768.4907999999996</v>
      </c>
      <c r="H425" s="3">
        <f t="shared" si="13"/>
        <v>0.64999999999986358</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1883.55</v>
      </c>
      <c r="D431" s="2">
        <f>'PR-RAS'!E437</f>
        <v>3502.2</v>
      </c>
      <c r="E431" s="2">
        <v>0</v>
      </c>
      <c r="F431" s="2">
        <v>0</v>
      </c>
      <c r="G431" s="3">
        <f t="shared" si="12"/>
        <v>3821.8184999999994</v>
      </c>
      <c r="H431" s="3">
        <f t="shared" si="13"/>
        <v>0.64999999999986358</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1883.55</v>
      </c>
      <c r="D432" s="2">
        <f>'PR-RAS'!E438</f>
        <v>3502.2</v>
      </c>
      <c r="E432" s="2">
        <v>0</v>
      </c>
      <c r="F432" s="2">
        <v>0</v>
      </c>
      <c r="G432" s="3">
        <f t="shared" si="12"/>
        <v>3830.7064499999997</v>
      </c>
      <c r="H432" s="3">
        <f t="shared" si="13"/>
        <v>0.64999999999986358</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363130</v>
      </c>
      <c r="D485" s="2">
        <f>'PR-RAS'!E491</f>
        <v>164010.53</v>
      </c>
      <c r="E485" s="2">
        <v>0</v>
      </c>
      <c r="F485" s="2">
        <v>0</v>
      </c>
      <c r="G485" s="3">
        <f t="shared" si="12"/>
        <v>334517.11304000003</v>
      </c>
      <c r="H485" s="3">
        <f t="shared" si="13"/>
        <v>0.47000000000116415</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363130</v>
      </c>
      <c r="D496" s="2">
        <f>'PR-RAS'!E502</f>
        <v>164010.53</v>
      </c>
      <c r="E496" s="2">
        <v>0</v>
      </c>
      <c r="F496" s="2">
        <v>0</v>
      </c>
      <c r="G496" s="3">
        <f t="shared" si="12"/>
        <v>342119.77470000001</v>
      </c>
      <c r="H496" s="3">
        <f t="shared" si="13"/>
        <v>0.47000000000116415</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363130</v>
      </c>
      <c r="D497" s="2">
        <f>'PR-RAS'!E503</f>
        <v>164010.53</v>
      </c>
      <c r="E497" s="2">
        <v>0</v>
      </c>
      <c r="F497" s="2">
        <v>0</v>
      </c>
      <c r="G497" s="3">
        <f t="shared" si="12"/>
        <v>342810.92576000001</v>
      </c>
      <c r="H497" s="3">
        <f t="shared" si="13"/>
        <v>0.47000000000116415</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89361.13</v>
      </c>
      <c r="D529" s="2">
        <f>'PR-RAS'!E535</f>
        <v>144415.06</v>
      </c>
      <c r="E529" s="2">
        <v>0</v>
      </c>
      <c r="F529" s="2">
        <v>0</v>
      </c>
      <c r="G529" s="3">
        <f t="shared" ref="G529:G836" si="14">(B529/1000)*(C529*1+D529*2)</f>
        <v>199684.98</v>
      </c>
      <c r="H529" s="3">
        <f t="shared" ref="H529:H836" si="15">ABS(C529-ROUND(C529,0))+ABS(D529-ROUND(D529,0))</f>
        <v>0.19000000000232831</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89361.13</v>
      </c>
      <c r="D591" s="2">
        <f>'PR-RAS'!E597</f>
        <v>144415.06</v>
      </c>
      <c r="E591" s="2">
        <v>0</v>
      </c>
      <c r="F591" s="2">
        <v>0</v>
      </c>
      <c r="G591" s="3">
        <f t="shared" si="14"/>
        <v>223132.83749999999</v>
      </c>
      <c r="H591" s="3">
        <f t="shared" si="15"/>
        <v>0.19000000000232831</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78146.490000000005</v>
      </c>
      <c r="D603" s="2">
        <f>'PR-RAS'!E609</f>
        <v>144415.06</v>
      </c>
      <c r="E603" s="2">
        <v>0</v>
      </c>
      <c r="F603" s="2">
        <v>0</v>
      </c>
      <c r="G603" s="3">
        <f t="shared" si="14"/>
        <v>220919.91921999998</v>
      </c>
      <c r="H603" s="3">
        <f t="shared" si="15"/>
        <v>0.55000000000291038</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78146.490000000005</v>
      </c>
      <c r="D604" s="2">
        <f>'PR-RAS'!E610</f>
        <v>144415.06</v>
      </c>
      <c r="E604" s="2">
        <v>0</v>
      </c>
      <c r="F604" s="2">
        <v>0</v>
      </c>
      <c r="G604" s="3">
        <f t="shared" si="14"/>
        <v>221286.89582999999</v>
      </c>
      <c r="H604" s="3">
        <f t="shared" si="15"/>
        <v>0.55000000000291038</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11214.64</v>
      </c>
      <c r="D615" s="2">
        <f>'PR-RAS'!E621</f>
        <v>0</v>
      </c>
      <c r="E615" s="2">
        <v>0</v>
      </c>
      <c r="F615" s="2">
        <v>0</v>
      </c>
      <c r="G615" s="3">
        <f t="shared" si="14"/>
        <v>6885.7889599999999</v>
      </c>
      <c r="H615" s="3">
        <f t="shared" si="15"/>
        <v>0.36000000000058208</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11214.64</v>
      </c>
      <c r="D616" s="2">
        <f>'PR-RAS'!E622</f>
        <v>0</v>
      </c>
      <c r="E616" s="2">
        <v>0</v>
      </c>
      <c r="F616" s="2">
        <v>0</v>
      </c>
      <c r="G616" s="3">
        <f t="shared" si="14"/>
        <v>6897.0035999999991</v>
      </c>
      <c r="H616" s="3">
        <f t="shared" si="15"/>
        <v>0.36000000000058208</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275652.42</v>
      </c>
      <c r="D633" s="2">
        <f>'PR-RAS'!E639</f>
        <v>23097.670000000013</v>
      </c>
      <c r="E633" s="2">
        <v>0</v>
      </c>
      <c r="F633" s="2">
        <v>0</v>
      </c>
      <c r="G633" s="3">
        <f t="shared" si="14"/>
        <v>203407.78432000001</v>
      </c>
      <c r="H633" s="3">
        <f t="shared" si="15"/>
        <v>0.74999999997089617</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11214.64</v>
      </c>
      <c r="D635" s="2">
        <f>'PR-RAS'!E641</f>
        <v>286867.06</v>
      </c>
      <c r="E635" s="2">
        <v>0</v>
      </c>
      <c r="F635" s="2">
        <v>0</v>
      </c>
      <c r="G635" s="3">
        <f t="shared" si="14"/>
        <v>370857.51384000003</v>
      </c>
      <c r="H635" s="3">
        <f t="shared" si="15"/>
        <v>0.41999999999825377</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2572449.3699999996</v>
      </c>
      <c r="D637" s="2">
        <f>'PR-RAS'!E643</f>
        <v>2453631.9699999997</v>
      </c>
      <c r="E637" s="2">
        <v>0</v>
      </c>
      <c r="F637" s="2">
        <v>0</v>
      </c>
      <c r="G637" s="3">
        <f t="shared" si="14"/>
        <v>4757097.6651599994</v>
      </c>
      <c r="H637" s="3">
        <f t="shared" si="15"/>
        <v>0.39999999990686774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2888806.57</v>
      </c>
      <c r="D638" s="2">
        <f>'PR-RAS'!E644</f>
        <v>3068226.81</v>
      </c>
      <c r="E638" s="2">
        <v>0</v>
      </c>
      <c r="F638" s="2">
        <v>0</v>
      </c>
      <c r="G638" s="3">
        <f t="shared" si="14"/>
        <v>5749090.7410300002</v>
      </c>
      <c r="H638" s="3">
        <f t="shared" si="15"/>
        <v>0.62000000011175871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316357.20000000019</v>
      </c>
      <c r="D640" s="2">
        <f>'PR-RAS'!E646</f>
        <v>614594.84000000032</v>
      </c>
      <c r="E640" s="2">
        <v>0</v>
      </c>
      <c r="F640" s="2">
        <v>0</v>
      </c>
      <c r="G640" s="3">
        <f t="shared" si="14"/>
        <v>987604.45632000058</v>
      </c>
      <c r="H640" s="3">
        <f t="shared" si="15"/>
        <v>0.35999999986961484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471815.78</v>
      </c>
      <c r="D642" s="2">
        <f>'PR-RAS'!E648</f>
        <v>788022.86999999988</v>
      </c>
      <c r="E642" s="2">
        <v>0</v>
      </c>
      <c r="F642" s="2">
        <v>0</v>
      </c>
      <c r="G642" s="3">
        <f t="shared" si="14"/>
        <v>1312679.2343199998</v>
      </c>
      <c r="H642" s="3">
        <f t="shared" si="15"/>
        <v>0.35000000009313226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788172.98000000021</v>
      </c>
      <c r="D644" s="2">
        <f>'PR-RAS'!E650</f>
        <v>1402617.7100000002</v>
      </c>
      <c r="E644" s="2">
        <v>0</v>
      </c>
      <c r="F644" s="2">
        <v>0</v>
      </c>
      <c r="G644" s="3">
        <f t="shared" si="14"/>
        <v>2310561.6012000004</v>
      </c>
      <c r="H644" s="3">
        <f t="shared" si="15"/>
        <v>0.30999999959021807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32358.99</v>
      </c>
      <c r="D645" s="2">
        <f>'PR-RAS'!E651</f>
        <v>72</v>
      </c>
      <c r="E645" s="2">
        <v>0</v>
      </c>
      <c r="F645" s="2">
        <v>0</v>
      </c>
      <c r="G645" s="3">
        <f t="shared" si="14"/>
        <v>20931.925560000003</v>
      </c>
      <c r="H645" s="3">
        <f t="shared" si="15"/>
        <v>9.9999999983992893E-3</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13395.93</v>
      </c>
      <c r="D646" s="2">
        <f>'PR-RAS'!E653</f>
        <v>6570.2</v>
      </c>
      <c r="E646" s="2">
        <v>0</v>
      </c>
      <c r="F646" s="2">
        <v>0</v>
      </c>
      <c r="G646" s="3">
        <f t="shared" si="14"/>
        <v>17115.932850000001</v>
      </c>
      <c r="H646" s="3">
        <f t="shared" si="15"/>
        <v>0.26999999999952706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3180597.92</v>
      </c>
      <c r="D647" s="2">
        <f>'PR-RAS'!E654</f>
        <v>3246205.38</v>
      </c>
      <c r="E647" s="2">
        <v>0</v>
      </c>
      <c r="F647" s="2">
        <v>0</v>
      </c>
      <c r="G647" s="3">
        <f t="shared" si="14"/>
        <v>6248763.6072800001</v>
      </c>
      <c r="H647" s="3">
        <f t="shared" si="15"/>
        <v>0.4599999999627471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3187423.65</v>
      </c>
      <c r="D648" s="2">
        <f>'PR-RAS'!E655</f>
        <v>3246079</v>
      </c>
      <c r="E648" s="2">
        <v>0</v>
      </c>
      <c r="F648" s="2">
        <v>0</v>
      </c>
      <c r="G648" s="3">
        <f t="shared" si="14"/>
        <v>6262689.3275500005</v>
      </c>
      <c r="H648" s="3">
        <f t="shared" si="15"/>
        <v>0.35000000009313226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6570.2000000001863</v>
      </c>
      <c r="D649" s="2">
        <f>'PR-RAS'!E656</f>
        <v>6696.5800000000745</v>
      </c>
      <c r="E649" s="2">
        <v>0</v>
      </c>
      <c r="F649" s="2">
        <v>0</v>
      </c>
      <c r="G649" s="3">
        <f t="shared" si="14"/>
        <v>12936.257280000218</v>
      </c>
      <c r="H649" s="3">
        <f t="shared" si="15"/>
        <v>0.62000000011175871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11</v>
      </c>
      <c r="D650" s="2">
        <f>'PR-RAS'!E657</f>
        <v>12</v>
      </c>
      <c r="E650" s="2">
        <v>0</v>
      </c>
      <c r="F650" s="2">
        <v>0</v>
      </c>
      <c r="G650" s="3">
        <f t="shared" si="14"/>
        <v>22.715</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15</v>
      </c>
      <c r="D651" s="2">
        <f>'PR-RAS'!E658</f>
        <v>16</v>
      </c>
      <c r="E651" s="2">
        <v>0</v>
      </c>
      <c r="F651" s="2">
        <v>0</v>
      </c>
      <c r="G651" s="3">
        <f t="shared" si="14"/>
        <v>30.55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11</v>
      </c>
      <c r="D652" s="2">
        <f>'PR-RAS'!E659</f>
        <v>12</v>
      </c>
      <c r="E652" s="2">
        <v>0</v>
      </c>
      <c r="F652" s="2">
        <v>0</v>
      </c>
      <c r="G652" s="3">
        <f t="shared" si="14"/>
        <v>22.785</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14</v>
      </c>
      <c r="D653" s="2">
        <f>'PR-RAS'!E660</f>
        <v>14</v>
      </c>
      <c r="E653" s="2">
        <v>0</v>
      </c>
      <c r="F653" s="2">
        <v>0</v>
      </c>
      <c r="G653" s="3">
        <f t="shared" si="14"/>
        <v>27.384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4021.94</v>
      </c>
      <c r="D654" s="2">
        <f>'PR-RAS'!E661</f>
        <v>4601.2299999999996</v>
      </c>
      <c r="E654" s="2">
        <v>0</v>
      </c>
      <c r="F654" s="2">
        <v>0</v>
      </c>
      <c r="G654" s="3">
        <f t="shared" si="14"/>
        <v>8635.5331999999999</v>
      </c>
      <c r="H654" s="3">
        <f t="shared" si="15"/>
        <v>0.28999999999950887</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1476</v>
      </c>
      <c r="D655" s="2">
        <f>'PR-RAS'!E662</f>
        <v>954</v>
      </c>
      <c r="E655" s="2">
        <v>0</v>
      </c>
      <c r="F655" s="2">
        <v>0</v>
      </c>
      <c r="G655" s="3">
        <f t="shared" si="14"/>
        <v>2213.136</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1532.25</v>
      </c>
      <c r="E656" s="2">
        <v>0</v>
      </c>
      <c r="F656" s="2">
        <v>0</v>
      </c>
      <c r="G656" s="3">
        <f t="shared" ref="G656:G657" si="16">(B656/1000)*(C656*1+D656*2)</f>
        <v>2007.2475000000002</v>
      </c>
      <c r="H656" s="3">
        <f t="shared" ref="H656:H657" si="17">ABS(C656-ROUND(C656,0))+ABS(D656-ROUND(D656,0))</f>
        <v>0.25</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39091.72</v>
      </c>
      <c r="D657" s="2">
        <f>'PR-RAS'!E664</f>
        <v>42176.17</v>
      </c>
      <c r="E657" s="2">
        <v>0</v>
      </c>
      <c r="F657" s="2">
        <v>0</v>
      </c>
      <c r="G657" s="3">
        <f t="shared" si="16"/>
        <v>80979.303360000005</v>
      </c>
      <c r="H657" s="3">
        <f t="shared" si="17"/>
        <v>0.44999999999708962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80.819999999999993</v>
      </c>
      <c r="D660" s="2">
        <f>'PR-RAS'!E667</f>
        <v>0</v>
      </c>
      <c r="E660" s="2">
        <v>0</v>
      </c>
      <c r="F660" s="2">
        <v>0</v>
      </c>
      <c r="G660" s="3">
        <f t="shared" si="14"/>
        <v>53.260379999999998</v>
      </c>
      <c r="H660" s="3">
        <f t="shared" si="15"/>
        <v>0.18000000000000682</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528143.25</v>
      </c>
      <c r="D662" s="2">
        <f>'PR-RAS'!E669</f>
        <v>85793.4</v>
      </c>
      <c r="E662" s="2">
        <v>0</v>
      </c>
      <c r="F662" s="2">
        <v>0</v>
      </c>
      <c r="G662" s="3">
        <f t="shared" si="14"/>
        <v>462521.56305000006</v>
      </c>
      <c r="H662" s="3">
        <f t="shared" si="15"/>
        <v>0.64999999999417923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880</v>
      </c>
      <c r="D663" s="2">
        <f>'PR-RAS'!E670</f>
        <v>20177.150000000001</v>
      </c>
      <c r="E663" s="2">
        <v>0</v>
      </c>
      <c r="F663" s="2">
        <v>0</v>
      </c>
      <c r="G663" s="3">
        <f t="shared" si="14"/>
        <v>27297.106600000003</v>
      </c>
      <c r="H663" s="3">
        <f t="shared" si="15"/>
        <v>0.15000000000145519</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4800</v>
      </c>
      <c r="D665" s="2">
        <f>'PR-RAS'!E672</f>
        <v>4800</v>
      </c>
      <c r="E665" s="2">
        <v>0</v>
      </c>
      <c r="F665" s="2">
        <v>0</v>
      </c>
      <c r="G665" s="3">
        <f t="shared" si="14"/>
        <v>9561.6</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46300</v>
      </c>
      <c r="D666" s="2">
        <f>'PR-RAS'!E673</f>
        <v>0</v>
      </c>
      <c r="E666" s="2">
        <v>0</v>
      </c>
      <c r="F666" s="2">
        <v>0</v>
      </c>
      <c r="G666" s="3">
        <f t="shared" si="14"/>
        <v>30789.5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11561.84</v>
      </c>
      <c r="D667" s="2">
        <f>'PR-RAS'!E674</f>
        <v>0</v>
      </c>
      <c r="E667" s="2">
        <v>0</v>
      </c>
      <c r="F667" s="2">
        <v>0</v>
      </c>
      <c r="G667" s="3">
        <f t="shared" si="14"/>
        <v>7700.1854400000002</v>
      </c>
      <c r="H667" s="3">
        <f t="shared" si="15"/>
        <v>0.15999999999985448</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5971.96</v>
      </c>
      <c r="D670" s="2">
        <f>'PR-RAS'!E677</f>
        <v>13758.57</v>
      </c>
      <c r="E670" s="2">
        <v>0</v>
      </c>
      <c r="F670" s="2">
        <v>0</v>
      </c>
      <c r="G670" s="3">
        <f t="shared" si="14"/>
        <v>22404.207900000001</v>
      </c>
      <c r="H670" s="3">
        <f t="shared" si="15"/>
        <v>0.47000000000025466</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1375.6</v>
      </c>
      <c r="D676" s="2">
        <f>'PR-RAS'!E683</f>
        <v>889.4</v>
      </c>
      <c r="E676" s="2">
        <v>0</v>
      </c>
      <c r="F676" s="2">
        <v>0</v>
      </c>
      <c r="G676" s="3">
        <f t="shared" si="14"/>
        <v>2129.2199999999998</v>
      </c>
      <c r="H676" s="3">
        <f t="shared" si="15"/>
        <v>0.80000000000006821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17639.82</v>
      </c>
      <c r="D696" s="2">
        <f>'PR-RAS'!E703</f>
        <v>37334.400000000001</v>
      </c>
      <c r="E696" s="2">
        <v>0</v>
      </c>
      <c r="F696" s="2">
        <v>0</v>
      </c>
      <c r="G696" s="3">
        <f t="shared" si="14"/>
        <v>64154.49089999999</v>
      </c>
      <c r="H696" s="3">
        <f t="shared" si="15"/>
        <v>0.58000000000174623</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344.62</v>
      </c>
      <c r="D699" s="2">
        <f>'PR-RAS'!E706</f>
        <v>22767.5</v>
      </c>
      <c r="E699" s="2">
        <v>0</v>
      </c>
      <c r="F699" s="2">
        <v>0</v>
      </c>
      <c r="G699" s="3">
        <f t="shared" si="14"/>
        <v>32023.974760000001</v>
      </c>
      <c r="H699" s="3">
        <f t="shared" si="15"/>
        <v>0.87999999999999545</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0.15</v>
      </c>
      <c r="E705" s="2">
        <v>0</v>
      </c>
      <c r="F705" s="2">
        <v>0</v>
      </c>
      <c r="G705" s="3">
        <f t="shared" si="20"/>
        <v>0.21119999999999997</v>
      </c>
      <c r="H705" s="3">
        <f t="shared" si="21"/>
        <v>0.15</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33063.14</v>
      </c>
      <c r="D717" s="2">
        <f>'PR-RAS'!E724</f>
        <v>52591.29</v>
      </c>
      <c r="E717" s="2">
        <v>0</v>
      </c>
      <c r="F717" s="2">
        <v>0</v>
      </c>
      <c r="G717" s="3">
        <f t="shared" si="14"/>
        <v>98983.935519999999</v>
      </c>
      <c r="H717" s="3">
        <f t="shared" si="15"/>
        <v>0.43000000000029104</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419.63</v>
      </c>
      <c r="E719" s="2">
        <v>0</v>
      </c>
      <c r="F719" s="2">
        <v>0</v>
      </c>
      <c r="G719" s="3">
        <f t="shared" si="14"/>
        <v>602.58867999999995</v>
      </c>
      <c r="H719" s="3">
        <f t="shared" si="15"/>
        <v>0.37000000000000455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45803.6</v>
      </c>
      <c r="E725" s="2">
        <v>0</v>
      </c>
      <c r="F725" s="2">
        <v>0</v>
      </c>
      <c r="G725" s="3">
        <f t="shared" si="14"/>
        <v>66323.612800000003</v>
      </c>
      <c r="H725" s="3">
        <f t="shared" si="15"/>
        <v>0.40000000000145519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600</v>
      </c>
      <c r="E726" s="2">
        <v>0</v>
      </c>
      <c r="F726" s="2">
        <v>0</v>
      </c>
      <c r="G726" s="3">
        <f t="shared" si="14"/>
        <v>870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29884.5</v>
      </c>
      <c r="D727" s="2">
        <f>'PR-RAS'!E734</f>
        <v>28312.2</v>
      </c>
      <c r="E727" s="2">
        <v>0</v>
      </c>
      <c r="F727" s="2">
        <v>0</v>
      </c>
      <c r="G727" s="3">
        <f t="shared" si="14"/>
        <v>62805.461399999993</v>
      </c>
      <c r="H727" s="3">
        <f t="shared" si="15"/>
        <v>0.7000000000007276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3037.32</v>
      </c>
      <c r="D729" s="2">
        <f>'PR-RAS'!E736</f>
        <v>2351.1999999999998</v>
      </c>
      <c r="E729" s="2">
        <v>0</v>
      </c>
      <c r="F729" s="2">
        <v>0</v>
      </c>
      <c r="G729" s="3">
        <f t="shared" si="14"/>
        <v>5634.5161599999992</v>
      </c>
      <c r="H729" s="3">
        <f t="shared" si="15"/>
        <v>0.51999999999998181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4113.84</v>
      </c>
      <c r="D730" s="2">
        <f>'PR-RAS'!E737</f>
        <v>0</v>
      </c>
      <c r="E730" s="2">
        <v>0</v>
      </c>
      <c r="F730" s="2">
        <v>0</v>
      </c>
      <c r="G730" s="3">
        <f t="shared" si="14"/>
        <v>2998.98936</v>
      </c>
      <c r="H730" s="3">
        <f t="shared" si="15"/>
        <v>0.15999999999985448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15646.84</v>
      </c>
      <c r="D731" s="2">
        <f>'PR-RAS'!E738</f>
        <v>7328.94</v>
      </c>
      <c r="E731" s="2">
        <v>0</v>
      </c>
      <c r="F731" s="2">
        <v>0</v>
      </c>
      <c r="G731" s="3">
        <f t="shared" si="14"/>
        <v>22122.445599999999</v>
      </c>
      <c r="H731" s="3">
        <f t="shared" si="15"/>
        <v>0.22000000000025466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16779.650000000001</v>
      </c>
      <c r="D734" s="2">
        <f>'PR-RAS'!E741</f>
        <v>36649.58</v>
      </c>
      <c r="E734" s="2">
        <v>0</v>
      </c>
      <c r="F734" s="2">
        <v>0</v>
      </c>
      <c r="G734" s="3">
        <f t="shared" si="14"/>
        <v>66027.767729999992</v>
      </c>
      <c r="H734" s="3">
        <f t="shared" si="15"/>
        <v>0.76999999999679858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450.56</v>
      </c>
      <c r="D735" s="2">
        <f>'PR-RAS'!E742</f>
        <v>188.1</v>
      </c>
      <c r="E735" s="2">
        <v>0</v>
      </c>
      <c r="F735" s="2">
        <v>0</v>
      </c>
      <c r="G735" s="3">
        <f t="shared" si="14"/>
        <v>606.84183999999993</v>
      </c>
      <c r="H735" s="3">
        <f t="shared" si="15"/>
        <v>0.53999999999999204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32896.120000000003</v>
      </c>
      <c r="D753" s="2">
        <f>'PR-RAS'!E760</f>
        <v>39004.94</v>
      </c>
      <c r="E753" s="2">
        <v>0</v>
      </c>
      <c r="F753" s="2">
        <v>0</v>
      </c>
      <c r="G753" s="3">
        <f t="shared" si="14"/>
        <v>83401.312000000005</v>
      </c>
      <c r="H753" s="3">
        <f t="shared" si="15"/>
        <v>0.18000000000029104</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46442.19</v>
      </c>
      <c r="D770" s="2">
        <f>'PR-RAS'!E777</f>
        <v>92481.36</v>
      </c>
      <c r="E770" s="2">
        <v>0</v>
      </c>
      <c r="F770" s="2">
        <v>0</v>
      </c>
      <c r="G770" s="3">
        <f t="shared" si="14"/>
        <v>177950.37579000002</v>
      </c>
      <c r="H770" s="3">
        <f t="shared" si="15"/>
        <v>0.55000000000291038</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7276.02</v>
      </c>
      <c r="E771" s="2">
        <v>0</v>
      </c>
      <c r="F771" s="2">
        <v>0</v>
      </c>
      <c r="G771" s="3">
        <f t="shared" si="14"/>
        <v>11205.070800000001</v>
      </c>
      <c r="H771" s="3">
        <f t="shared" si="15"/>
        <v>2.0000000000436557E-2</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14140.74</v>
      </c>
      <c r="D773" s="2">
        <f>'PR-RAS'!E780</f>
        <v>4000</v>
      </c>
      <c r="E773" s="2">
        <v>0</v>
      </c>
      <c r="F773" s="2">
        <v>0</v>
      </c>
      <c r="G773" s="3">
        <f t="shared" si="14"/>
        <v>17092.651279999998</v>
      </c>
      <c r="H773" s="3">
        <f t="shared" si="15"/>
        <v>0.26000000000021828</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21816.400000000001</v>
      </c>
      <c r="D774" s="2">
        <f>'PR-RAS'!E781</f>
        <v>18504.79</v>
      </c>
      <c r="E774" s="2">
        <v>0</v>
      </c>
      <c r="F774" s="2">
        <v>0</v>
      </c>
      <c r="G774" s="3">
        <f t="shared" si="14"/>
        <v>45472.482540000005</v>
      </c>
      <c r="H774" s="3">
        <f t="shared" si="15"/>
        <v>0.61000000000058208</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2250</v>
      </c>
      <c r="D780" s="2">
        <f>'PR-RAS'!E787</f>
        <v>0</v>
      </c>
      <c r="E780" s="2">
        <v>0</v>
      </c>
      <c r="F780" s="2">
        <v>0</v>
      </c>
      <c r="G780" s="3">
        <f t="shared" si="14"/>
        <v>1752.75</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19723.490000000002</v>
      </c>
      <c r="E784" s="2">
        <v>0</v>
      </c>
      <c r="F784" s="2">
        <v>0</v>
      </c>
      <c r="G784" s="3">
        <f t="shared" si="14"/>
        <v>30886.985340000003</v>
      </c>
      <c r="H784" s="3">
        <f t="shared" si="15"/>
        <v>0.49000000000160071</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223258.31</v>
      </c>
      <c r="D836" s="2">
        <f>'PR-RAS'!E843</f>
        <v>174598.23</v>
      </c>
      <c r="E836" s="2">
        <v>0</v>
      </c>
      <c r="F836" s="2">
        <v>0</v>
      </c>
      <c r="G836" s="3">
        <f t="shared" si="14"/>
        <v>477999.73294999998</v>
      </c>
      <c r="H836" s="3">
        <f t="shared" si="15"/>
        <v>0.54000000000814907</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66440</v>
      </c>
      <c r="D839" s="2">
        <f>'PR-RAS'!E846</f>
        <v>71090</v>
      </c>
      <c r="E839" s="2">
        <v>0</v>
      </c>
      <c r="F839" s="2">
        <v>0</v>
      </c>
      <c r="G839" s="3">
        <f t="shared" si="34"/>
        <v>174823.56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48483.87</v>
      </c>
      <c r="D843" s="2">
        <f>'PR-RAS'!E850</f>
        <v>64069.88</v>
      </c>
      <c r="E843" s="2">
        <v>0</v>
      </c>
      <c r="F843" s="2">
        <v>0</v>
      </c>
      <c r="G843" s="3">
        <f t="shared" si="34"/>
        <v>148717.09646</v>
      </c>
      <c r="H843" s="3">
        <f t="shared" si="35"/>
        <v>0.25</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21850.36</v>
      </c>
      <c r="D845" s="2">
        <f>'PR-RAS'!E852</f>
        <v>48731.25</v>
      </c>
      <c r="E845" s="2">
        <v>0</v>
      </c>
      <c r="F845" s="2">
        <v>0</v>
      </c>
      <c r="G845" s="3">
        <f t="shared" si="34"/>
        <v>100700.05383999999</v>
      </c>
      <c r="H845" s="3">
        <f t="shared" si="35"/>
        <v>0.61000000000058208</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35823.11</v>
      </c>
      <c r="D846" s="2">
        <f>'PR-RAS'!E853</f>
        <v>16263.85</v>
      </c>
      <c r="E846" s="2">
        <v>0</v>
      </c>
      <c r="F846" s="2">
        <v>0</v>
      </c>
      <c r="G846" s="3">
        <f t="shared" si="34"/>
        <v>57756.434449999993</v>
      </c>
      <c r="H846" s="3">
        <f t="shared" si="35"/>
        <v>0.26000000000021828</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631.66999999999996</v>
      </c>
      <c r="D847" s="2">
        <f>'PR-RAS'!E854</f>
        <v>6020.43</v>
      </c>
      <c r="E847" s="2">
        <v>0</v>
      </c>
      <c r="F847" s="2">
        <v>0</v>
      </c>
      <c r="G847" s="3">
        <f t="shared" si="34"/>
        <v>10720.96038</v>
      </c>
      <c r="H847" s="3">
        <f t="shared" si="35"/>
        <v>0.76000000000033197</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51991.22</v>
      </c>
      <c r="D848" s="2">
        <f>'PR-RAS'!E855</f>
        <v>54078.87</v>
      </c>
      <c r="E848" s="2">
        <v>0</v>
      </c>
      <c r="F848" s="2">
        <v>0</v>
      </c>
      <c r="G848" s="3">
        <f t="shared" si="34"/>
        <v>135646.16912000001</v>
      </c>
      <c r="H848" s="3">
        <f t="shared" si="35"/>
        <v>0.34999999999854481</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9411.5300000000007</v>
      </c>
      <c r="D849" s="2">
        <f>'PR-RAS'!E856</f>
        <v>7991.49</v>
      </c>
      <c r="E849" s="2">
        <v>0</v>
      </c>
      <c r="F849" s="2">
        <v>0</v>
      </c>
      <c r="G849" s="3">
        <f t="shared" si="34"/>
        <v>21534.54448</v>
      </c>
      <c r="H849" s="3">
        <f t="shared" si="35"/>
        <v>0.95999999999912689</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2850.06</v>
      </c>
      <c r="E850" s="2">
        <v>0</v>
      </c>
      <c r="F850" s="2">
        <v>0</v>
      </c>
      <c r="G850" s="3">
        <f t="shared" si="34"/>
        <v>4839.4018799999994</v>
      </c>
      <c r="H850" s="3">
        <f t="shared" si="35"/>
        <v>5.999999999994543E-2</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1883.55</v>
      </c>
      <c r="D866" s="2">
        <f>'PR-RAS'!E873</f>
        <v>3102.2</v>
      </c>
      <c r="E866" s="2">
        <v>0</v>
      </c>
      <c r="F866" s="2">
        <v>0</v>
      </c>
      <c r="G866" s="3">
        <f t="shared" si="34"/>
        <v>6996.0767500000002</v>
      </c>
      <c r="H866" s="3">
        <f t="shared" si="35"/>
        <v>0.64999999999986358</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363130</v>
      </c>
      <c r="D905" s="2">
        <f>'PR-RAS'!E912</f>
        <v>164010.53</v>
      </c>
      <c r="E905" s="2">
        <v>0</v>
      </c>
      <c r="F905" s="2">
        <v>0</v>
      </c>
      <c r="G905" s="3">
        <f t="shared" si="34"/>
        <v>624800.55824000004</v>
      </c>
      <c r="H905" s="3">
        <f t="shared" si="35"/>
        <v>0.47000000000116415</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15000</v>
      </c>
      <c r="D973" s="2">
        <f>'PR-RAS'!E980</f>
        <v>75527.98</v>
      </c>
      <c r="E973" s="2">
        <v>0</v>
      </c>
      <c r="F973" s="2">
        <v>0</v>
      </c>
      <c r="G973" s="3">
        <f t="shared" si="34"/>
        <v>161406.39311999999</v>
      </c>
      <c r="H973" s="3">
        <f t="shared" si="35"/>
        <v>2.0000000004074536E-2</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63146.49</v>
      </c>
      <c r="D974" s="2">
        <f>'PR-RAS'!E981</f>
        <v>68887.08</v>
      </c>
      <c r="E974" s="2">
        <v>0</v>
      </c>
      <c r="F974" s="2">
        <v>0</v>
      </c>
      <c r="G974" s="3">
        <f t="shared" si="34"/>
        <v>195495.79244999998</v>
      </c>
      <c r="H974" s="3">
        <f t="shared" si="35"/>
        <v>0.56999999999970896</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11214.64</v>
      </c>
      <c r="D988" s="2">
        <f>'PR-RAS'!E995</f>
        <v>0</v>
      </c>
      <c r="E988" s="2">
        <v>0</v>
      </c>
      <c r="F988" s="2">
        <v>0</v>
      </c>
      <c r="G988" s="3">
        <f t="shared" si="34"/>
        <v>11068.849679999999</v>
      </c>
      <c r="H988" s="3">
        <f t="shared" si="35"/>
        <v>0.36000000000058208</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13026247.839999996</v>
      </c>
      <c r="D1011" s="7">
        <f>BILANCA!E6</f>
        <v>13008407.409999996</v>
      </c>
      <c r="E1011" s="7">
        <v>0</v>
      </c>
      <c r="F1011" s="7">
        <v>0</v>
      </c>
      <c r="G1011" s="8">
        <f t="shared" ref="G1011:G1306" si="38">B1011/1000*C1011+B1011/500*D1011</f>
        <v>39043.062659999989</v>
      </c>
      <c r="H1011" s="8">
        <f t="shared" si="35"/>
        <v>0.57000000029802322</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12931029.179999996</v>
      </c>
      <c r="D1012" s="2">
        <f>BILANCA!E7</f>
        <v>12806438.929999996</v>
      </c>
      <c r="E1012" s="2">
        <v>0</v>
      </c>
      <c r="F1012" s="2">
        <v>0</v>
      </c>
      <c r="G1012" s="3">
        <f t="shared" si="38"/>
        <v>77087.814079999982</v>
      </c>
      <c r="H1012" s="3">
        <f t="shared" si="35"/>
        <v>0.25</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412482.2</v>
      </c>
      <c r="D1013" s="2">
        <f>BILANCA!E8</f>
        <v>412482.2</v>
      </c>
      <c r="E1013" s="2">
        <v>0</v>
      </c>
      <c r="F1013" s="2">
        <v>0</v>
      </c>
      <c r="G1013" s="3">
        <f t="shared" si="38"/>
        <v>3712.3397999999997</v>
      </c>
      <c r="H1013" s="3">
        <f t="shared" si="35"/>
        <v>0.40000000002328306</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411577.2</v>
      </c>
      <c r="D1014" s="2">
        <f>BILANCA!E9</f>
        <v>411577.2</v>
      </c>
      <c r="E1014" s="2">
        <v>0</v>
      </c>
      <c r="F1014" s="2">
        <v>0</v>
      </c>
      <c r="G1014" s="3">
        <f t="shared" si="38"/>
        <v>4938.9264000000003</v>
      </c>
      <c r="H1014" s="3">
        <f t="shared" si="35"/>
        <v>0.40000000002328306</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1402.71</v>
      </c>
      <c r="D1015" s="2">
        <f>BILANCA!E10</f>
        <v>1402.71</v>
      </c>
      <c r="E1015" s="2">
        <v>0</v>
      </c>
      <c r="F1015" s="2">
        <v>0</v>
      </c>
      <c r="G1015" s="3">
        <f t="shared" si="38"/>
        <v>21.040649999999999</v>
      </c>
      <c r="H1015" s="3">
        <f t="shared" si="35"/>
        <v>0.57999999999992724</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497.71</v>
      </c>
      <c r="D1016" s="2">
        <f>BILANCA!E11</f>
        <v>497.71</v>
      </c>
      <c r="E1016" s="2">
        <v>0</v>
      </c>
      <c r="F1016" s="2">
        <v>0</v>
      </c>
      <c r="G1016" s="3">
        <f t="shared" si="38"/>
        <v>8.9587800000000009</v>
      </c>
      <c r="H1016" s="3">
        <f t="shared" si="35"/>
        <v>0.58000000000004093</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11852868.569999997</v>
      </c>
      <c r="D1017" s="2">
        <f>BILANCA!E12</f>
        <v>11471192.119999997</v>
      </c>
      <c r="E1017" s="2">
        <v>0</v>
      </c>
      <c r="F1017" s="2">
        <v>0</v>
      </c>
      <c r="G1017" s="3">
        <f t="shared" si="38"/>
        <v>243566.76966999995</v>
      </c>
      <c r="H1017" s="3">
        <f t="shared" si="35"/>
        <v>0.55000000074505806</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11282572.939999998</v>
      </c>
      <c r="D1018" s="2">
        <f>BILANCA!E13</f>
        <v>10966567.529999999</v>
      </c>
      <c r="E1018" s="2">
        <v>0</v>
      </c>
      <c r="F1018" s="2">
        <v>0</v>
      </c>
      <c r="G1018" s="3">
        <f t="shared" si="38"/>
        <v>265725.66399999999</v>
      </c>
      <c r="H1018" s="3">
        <f t="shared" si="35"/>
        <v>0.53000000305473804</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22675.759999999998</v>
      </c>
      <c r="D1019" s="2">
        <f>BILANCA!E14</f>
        <v>22675.759999999998</v>
      </c>
      <c r="E1019" s="2">
        <v>0</v>
      </c>
      <c r="F1019" s="2">
        <v>0</v>
      </c>
      <c r="G1019" s="3">
        <f t="shared" si="38"/>
        <v>612.24551999999994</v>
      </c>
      <c r="H1019" s="3">
        <f t="shared" si="35"/>
        <v>0.48000000000320142</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4739608.6399999997</v>
      </c>
      <c r="D1020" s="2">
        <f>BILANCA!E15</f>
        <v>4739608.6399999997</v>
      </c>
      <c r="E1020" s="2">
        <v>0</v>
      </c>
      <c r="F1020" s="2">
        <v>0</v>
      </c>
      <c r="G1020" s="3">
        <f t="shared" si="38"/>
        <v>142188.2592</v>
      </c>
      <c r="H1020" s="3">
        <f t="shared" si="35"/>
        <v>0.72000000067055225</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4705780.37</v>
      </c>
      <c r="D1021" s="2">
        <f>BILANCA!E16</f>
        <v>4705780.37</v>
      </c>
      <c r="E1021" s="2">
        <v>0</v>
      </c>
      <c r="F1021" s="2">
        <v>0</v>
      </c>
      <c r="G1021" s="3">
        <f t="shared" si="38"/>
        <v>155290.75221000001</v>
      </c>
      <c r="H1021" s="3">
        <f t="shared" si="35"/>
        <v>0.74000000022351742</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7187538.6299999999</v>
      </c>
      <c r="D1022" s="2">
        <f>BILANCA!E17</f>
        <v>7189923.9299999997</v>
      </c>
      <c r="E1022" s="2">
        <v>0</v>
      </c>
      <c r="F1022" s="2">
        <v>0</v>
      </c>
      <c r="G1022" s="3">
        <f t="shared" si="38"/>
        <v>258808.63787999999</v>
      </c>
      <c r="H1022" s="3">
        <f t="shared" si="35"/>
        <v>0.44000000040978193</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5373030.46</v>
      </c>
      <c r="D1023" s="2">
        <f>BILANCA!E18</f>
        <v>5691421.1699999999</v>
      </c>
      <c r="E1023" s="2">
        <v>0</v>
      </c>
      <c r="F1023" s="2">
        <v>0</v>
      </c>
      <c r="G1023" s="3">
        <f t="shared" si="38"/>
        <v>217826.34639999998</v>
      </c>
      <c r="H1023" s="3">
        <f t="shared" si="35"/>
        <v>0.62999999988824129</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293895.79000000004</v>
      </c>
      <c r="D1024" s="2">
        <f>BILANCA!E19</f>
        <v>236024.85999999987</v>
      </c>
      <c r="E1024" s="2">
        <v>0</v>
      </c>
      <c r="F1024" s="2">
        <v>0</v>
      </c>
      <c r="G1024" s="3">
        <f t="shared" si="38"/>
        <v>10723.237139999997</v>
      </c>
      <c r="H1024" s="3">
        <f t="shared" si="35"/>
        <v>0.35000000009313226</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137984.99</v>
      </c>
      <c r="D1025" s="2">
        <f>BILANCA!E20</f>
        <v>137455.87</v>
      </c>
      <c r="E1025" s="2">
        <v>0</v>
      </c>
      <c r="F1025" s="2">
        <v>0</v>
      </c>
      <c r="G1025" s="3">
        <f t="shared" si="38"/>
        <v>6193.4509499999995</v>
      </c>
      <c r="H1025" s="3">
        <f t="shared" si="35"/>
        <v>0.14000000001396984</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15146.75</v>
      </c>
      <c r="D1026" s="2">
        <f>BILANCA!E21</f>
        <v>9448.49</v>
      </c>
      <c r="E1026" s="2">
        <v>0</v>
      </c>
      <c r="F1026" s="2">
        <v>0</v>
      </c>
      <c r="G1026" s="3">
        <f t="shared" si="38"/>
        <v>544.69967999999994</v>
      </c>
      <c r="H1026" s="3">
        <f t="shared" si="35"/>
        <v>0.73999999999978172</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94344.18</v>
      </c>
      <c r="D1027" s="2">
        <f>BILANCA!E22</f>
        <v>95645.23</v>
      </c>
      <c r="E1027" s="2">
        <v>0</v>
      </c>
      <c r="F1027" s="2">
        <v>0</v>
      </c>
      <c r="G1027" s="3">
        <f t="shared" si="38"/>
        <v>4855.7888800000001</v>
      </c>
      <c r="H1027" s="3">
        <f t="shared" si="35"/>
        <v>0.40999999998894054</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14581.36</v>
      </c>
      <c r="D1029" s="2">
        <f>BILANCA!E24</f>
        <v>14257.52</v>
      </c>
      <c r="E1029" s="2">
        <v>0</v>
      </c>
      <c r="F1029" s="2">
        <v>0</v>
      </c>
      <c r="G1029" s="3">
        <f t="shared" si="38"/>
        <v>818.83159999999998</v>
      </c>
      <c r="H1029" s="3">
        <f t="shared" si="35"/>
        <v>0.84000000000014552</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52912.49</v>
      </c>
      <c r="D1030" s="2">
        <f>BILANCA!E25</f>
        <v>52912.49</v>
      </c>
      <c r="E1030" s="2">
        <v>0</v>
      </c>
      <c r="F1030" s="2">
        <v>0</v>
      </c>
      <c r="G1030" s="3">
        <f t="shared" si="38"/>
        <v>3174.7494000000002</v>
      </c>
      <c r="H1030" s="3">
        <f t="shared" si="35"/>
        <v>0.97999999999592546</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796969.02</v>
      </c>
      <c r="D1031" s="2">
        <f>BILANCA!E26</f>
        <v>801609.28</v>
      </c>
      <c r="E1031" s="2">
        <v>0</v>
      </c>
      <c r="F1031" s="2">
        <v>0</v>
      </c>
      <c r="G1031" s="3">
        <f t="shared" si="38"/>
        <v>50403.939180000001</v>
      </c>
      <c r="H1031" s="3">
        <f t="shared" si="35"/>
        <v>0.30000000004656613</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818043</v>
      </c>
      <c r="D1033" s="2">
        <f>BILANCA!E28</f>
        <v>875304.02</v>
      </c>
      <c r="E1033" s="2">
        <v>0</v>
      </c>
      <c r="F1033" s="2">
        <v>0</v>
      </c>
      <c r="G1033" s="3">
        <f t="shared" si="38"/>
        <v>59078.973920000004</v>
      </c>
      <c r="H1033" s="3">
        <f t="shared" si="35"/>
        <v>2.0000000018626451E-2</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115299.07000000002</v>
      </c>
      <c r="D1034" s="2">
        <f>BILANCA!E29</f>
        <v>98200.340000000026</v>
      </c>
      <c r="E1034" s="2">
        <v>0</v>
      </c>
      <c r="F1034" s="2">
        <v>0</v>
      </c>
      <c r="G1034" s="3">
        <f t="shared" si="38"/>
        <v>7480.7940000000017</v>
      </c>
      <c r="H1034" s="3">
        <f t="shared" si="35"/>
        <v>0.41000000004714821</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157798.67000000001</v>
      </c>
      <c r="D1035" s="2">
        <f>BILANCA!E30</f>
        <v>157798.67000000001</v>
      </c>
      <c r="E1035" s="2">
        <v>0</v>
      </c>
      <c r="F1035" s="2">
        <v>0</v>
      </c>
      <c r="G1035" s="3">
        <f t="shared" si="38"/>
        <v>11834.900250000002</v>
      </c>
      <c r="H1035" s="3">
        <f t="shared" si="35"/>
        <v>0.65999999997438863</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10042.51</v>
      </c>
      <c r="D1037" s="2">
        <f>BILANCA!E32</f>
        <v>10042.51</v>
      </c>
      <c r="E1037" s="2">
        <v>0</v>
      </c>
      <c r="F1037" s="2">
        <v>0</v>
      </c>
      <c r="G1037" s="3">
        <f t="shared" si="38"/>
        <v>813.44330999999988</v>
      </c>
      <c r="H1037" s="3">
        <f t="shared" si="35"/>
        <v>0.97999999999956344</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52542.11</v>
      </c>
      <c r="D1039" s="2">
        <f>BILANCA!E34</f>
        <v>69640.84</v>
      </c>
      <c r="E1039" s="2">
        <v>0</v>
      </c>
      <c r="F1039" s="2">
        <v>0</v>
      </c>
      <c r="G1039" s="3">
        <f t="shared" si="38"/>
        <v>5562.8899099999999</v>
      </c>
      <c r="H1039" s="3">
        <f t="shared" si="35"/>
        <v>0.27000000000407454</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65458.84</v>
      </c>
      <c r="D1040" s="2">
        <f>BILANCA!E35</f>
        <v>66210.53</v>
      </c>
      <c r="E1040" s="2">
        <v>0</v>
      </c>
      <c r="F1040" s="2">
        <v>0</v>
      </c>
      <c r="G1040" s="3">
        <f t="shared" si="38"/>
        <v>5936.396999999999</v>
      </c>
      <c r="H1040" s="3">
        <f t="shared" si="35"/>
        <v>0.63000000000465661</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2652.87</v>
      </c>
      <c r="D1041" s="2">
        <f>BILANCA!E36</f>
        <v>2652.87</v>
      </c>
      <c r="E1041" s="2">
        <v>0</v>
      </c>
      <c r="F1041" s="2">
        <v>0</v>
      </c>
      <c r="G1041" s="3">
        <f t="shared" si="38"/>
        <v>246.71690999999998</v>
      </c>
      <c r="H1041" s="3">
        <f t="shared" si="35"/>
        <v>0.26000000000021828</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66244.86</v>
      </c>
      <c r="D1042" s="2">
        <f>BILANCA!E37</f>
        <v>67714.570000000007</v>
      </c>
      <c r="E1042" s="2">
        <v>0</v>
      </c>
      <c r="F1042" s="2">
        <v>0</v>
      </c>
      <c r="G1042" s="3">
        <f t="shared" si="38"/>
        <v>6453.5680000000011</v>
      </c>
      <c r="H1042" s="3">
        <f t="shared" si="35"/>
        <v>0.569999999992433</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2765.61</v>
      </c>
      <c r="D1044" s="2">
        <f>BILANCA!E39</f>
        <v>2765.61</v>
      </c>
      <c r="E1044" s="2">
        <v>0</v>
      </c>
      <c r="F1044" s="2">
        <v>0</v>
      </c>
      <c r="G1044" s="3">
        <f t="shared" si="38"/>
        <v>282.09222</v>
      </c>
      <c r="H1044" s="3">
        <f t="shared" si="35"/>
        <v>0.77999999999974534</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6204.5</v>
      </c>
      <c r="D1045" s="2">
        <f>BILANCA!E40</f>
        <v>6922.52</v>
      </c>
      <c r="E1045" s="2">
        <v>0</v>
      </c>
      <c r="F1045" s="2">
        <v>0</v>
      </c>
      <c r="G1045" s="3">
        <f t="shared" si="38"/>
        <v>701.73390000000018</v>
      </c>
      <c r="H1045" s="3">
        <f t="shared" si="35"/>
        <v>0.97999999999956344</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95641.929999999935</v>
      </c>
      <c r="D1050" s="2">
        <f>BILANCA!E45</f>
        <v>104188.85999999993</v>
      </c>
      <c r="E1050" s="2">
        <v>0</v>
      </c>
      <c r="F1050" s="2">
        <v>0</v>
      </c>
      <c r="G1050" s="3">
        <f t="shared" si="38"/>
        <v>12160.785999999993</v>
      </c>
      <c r="H1050" s="3">
        <f t="shared" si="35"/>
        <v>0.21000000013737008</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22332.35</v>
      </c>
      <c r="D1052" s="2">
        <f>BILANCA!E47</f>
        <v>22332.35</v>
      </c>
      <c r="E1052" s="2">
        <v>0</v>
      </c>
      <c r="F1052" s="2">
        <v>0</v>
      </c>
      <c r="G1052" s="3">
        <f t="shared" si="38"/>
        <v>2813.8761</v>
      </c>
      <c r="H1052" s="3">
        <f t="shared" si="35"/>
        <v>0.69999999999708962</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31622.37</v>
      </c>
      <c r="D1053" s="2">
        <f>BILANCA!E48</f>
        <v>31622.37</v>
      </c>
      <c r="E1053" s="2">
        <v>0</v>
      </c>
      <c r="F1053" s="2">
        <v>0</v>
      </c>
      <c r="G1053" s="3">
        <f t="shared" si="38"/>
        <v>4079.2857299999996</v>
      </c>
      <c r="H1053" s="3">
        <f t="shared" si="35"/>
        <v>0.73999999999796273</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414106.73</v>
      </c>
      <c r="D1054" s="2">
        <f>BILANCA!E49</f>
        <v>448856.73</v>
      </c>
      <c r="E1054" s="2">
        <v>0</v>
      </c>
      <c r="F1054" s="2">
        <v>0</v>
      </c>
      <c r="G1054" s="3">
        <f t="shared" si="38"/>
        <v>57720.088359999994</v>
      </c>
      <c r="H1054" s="3">
        <f t="shared" si="35"/>
        <v>0.5400000000372529</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372419.52</v>
      </c>
      <c r="D1055" s="2">
        <f>BILANCA!E50</f>
        <v>398622.59</v>
      </c>
      <c r="E1055" s="2">
        <v>0</v>
      </c>
      <c r="F1055" s="2">
        <v>0</v>
      </c>
      <c r="G1055" s="3">
        <f t="shared" si="38"/>
        <v>52634.911500000002</v>
      </c>
      <c r="H1055" s="3">
        <f t="shared" si="35"/>
        <v>0.88999999995576218</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171265.41</v>
      </c>
      <c r="D1059" s="2">
        <f>BILANCA!E54</f>
        <v>176100.39</v>
      </c>
      <c r="E1059" s="2">
        <v>0</v>
      </c>
      <c r="F1059" s="2">
        <v>0</v>
      </c>
      <c r="G1059" s="3">
        <f t="shared" si="38"/>
        <v>25649.843310000004</v>
      </c>
      <c r="H1059" s="3">
        <f t="shared" si="35"/>
        <v>0.8000000000174623</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171265.41</v>
      </c>
      <c r="D1060" s="2">
        <f>BILANCA!E55</f>
        <v>176100.39</v>
      </c>
      <c r="E1060" s="2">
        <v>0</v>
      </c>
      <c r="F1060" s="2">
        <v>0</v>
      </c>
      <c r="G1060" s="3">
        <f t="shared" si="38"/>
        <v>26173.309500000003</v>
      </c>
      <c r="H1060" s="3">
        <f t="shared" si="35"/>
        <v>0.8000000000174623</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665678.41</v>
      </c>
      <c r="D1061" s="2">
        <f>BILANCA!E56</f>
        <v>922764.61</v>
      </c>
      <c r="E1061" s="2">
        <v>0</v>
      </c>
      <c r="F1061" s="2">
        <v>0</v>
      </c>
      <c r="G1061" s="3">
        <f t="shared" si="38"/>
        <v>128071.58912999999</v>
      </c>
      <c r="H1061" s="3">
        <f t="shared" si="35"/>
        <v>0.80000000004656613</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660512.01</v>
      </c>
      <c r="D1062" s="2">
        <f>BILANCA!E57</f>
        <v>917598.21</v>
      </c>
      <c r="E1062" s="2">
        <v>0</v>
      </c>
      <c r="F1062" s="2">
        <v>0</v>
      </c>
      <c r="G1062" s="3">
        <f t="shared" si="38"/>
        <v>129776.83835999999</v>
      </c>
      <c r="H1062" s="3">
        <f t="shared" si="35"/>
        <v>0.21999999997206032</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2575.65</v>
      </c>
      <c r="D1063" s="2">
        <f>BILANCA!E58</f>
        <v>2575.65</v>
      </c>
      <c r="E1063" s="2">
        <v>0</v>
      </c>
      <c r="F1063" s="2">
        <v>0</v>
      </c>
      <c r="G1063" s="3">
        <f t="shared" si="38"/>
        <v>409.52834999999993</v>
      </c>
      <c r="H1063" s="3">
        <f t="shared" si="35"/>
        <v>0.6999999999998181</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2590.75</v>
      </c>
      <c r="D1066" s="2">
        <f>BILANCA!E61</f>
        <v>2590.75</v>
      </c>
      <c r="E1066" s="2">
        <v>0</v>
      </c>
      <c r="F1066" s="2">
        <v>0</v>
      </c>
      <c r="G1066" s="3">
        <f t="shared" si="38"/>
        <v>435.24599999999998</v>
      </c>
      <c r="H1066" s="3">
        <f t="shared" si="35"/>
        <v>0.5</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95218.659999999989</v>
      </c>
      <c r="D1074" s="2">
        <f>BILANCA!E69</f>
        <v>201968.47999999992</v>
      </c>
      <c r="E1074" s="2">
        <v>0</v>
      </c>
      <c r="F1074" s="2">
        <v>0</v>
      </c>
      <c r="G1074" s="3">
        <f t="shared" si="38"/>
        <v>31945.959679999989</v>
      </c>
      <c r="H1074" s="3">
        <f t="shared" si="35"/>
        <v>0.81999999993422534</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6570.2</v>
      </c>
      <c r="D1075" s="2">
        <f>BILANCA!E70</f>
        <v>6696.58</v>
      </c>
      <c r="E1075" s="2">
        <v>0</v>
      </c>
      <c r="F1075" s="2">
        <v>0</v>
      </c>
      <c r="G1075" s="3">
        <f t="shared" si="38"/>
        <v>1297.6184000000001</v>
      </c>
      <c r="H1075" s="3">
        <f t="shared" si="35"/>
        <v>0.61999999999989086</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5889.79</v>
      </c>
      <c r="D1076" s="2">
        <f>BILANCA!E71</f>
        <v>5694.48</v>
      </c>
      <c r="E1076" s="2">
        <v>0</v>
      </c>
      <c r="F1076" s="2">
        <v>0</v>
      </c>
      <c r="G1076" s="3">
        <f t="shared" si="38"/>
        <v>1140.3975</v>
      </c>
      <c r="H1076" s="3">
        <f t="shared" si="35"/>
        <v>0.68999999999959982</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5889.79</v>
      </c>
      <c r="D1078" s="2">
        <f>BILANCA!E73</f>
        <v>5694.48</v>
      </c>
      <c r="E1078" s="2">
        <v>0</v>
      </c>
      <c r="F1078" s="2">
        <v>0</v>
      </c>
      <c r="G1078" s="3">
        <f t="shared" si="38"/>
        <v>1174.9550000000002</v>
      </c>
      <c r="H1078" s="3">
        <f t="shared" si="35"/>
        <v>0.68999999999959982</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680.41</v>
      </c>
      <c r="D1085" s="2">
        <f>BILANCA!E80</f>
        <v>1002.1</v>
      </c>
      <c r="E1085" s="2">
        <v>0</v>
      </c>
      <c r="F1085" s="2">
        <v>0</v>
      </c>
      <c r="G1085" s="3">
        <f t="shared" si="38"/>
        <v>201.34575000000001</v>
      </c>
      <c r="H1085" s="3">
        <f t="shared" si="35"/>
        <v>0.50999999999999091</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8472.1900000000023</v>
      </c>
      <c r="D1087" s="2">
        <f>BILANCA!E82</f>
        <v>129908.05</v>
      </c>
      <c r="E1087" s="2">
        <v>0</v>
      </c>
      <c r="F1087" s="2">
        <v>0</v>
      </c>
      <c r="G1087" s="3">
        <f t="shared" si="38"/>
        <v>20658.198329999999</v>
      </c>
      <c r="H1087" s="3">
        <f t="shared" si="35"/>
        <v>0.24000000000523869</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132.72999999999999</v>
      </c>
      <c r="D1089" s="2">
        <f>BILANCA!E84</f>
        <v>132.72999999999999</v>
      </c>
      <c r="E1089" s="2">
        <v>0</v>
      </c>
      <c r="F1089" s="2">
        <v>0</v>
      </c>
      <c r="G1089" s="3">
        <f t="shared" si="38"/>
        <v>31.457009999999997</v>
      </c>
      <c r="H1089" s="3">
        <f t="shared" si="35"/>
        <v>0.54000000000002046</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230.9</v>
      </c>
      <c r="D1090" s="2">
        <f>BILANCA!E85</f>
        <v>597.71</v>
      </c>
      <c r="E1090" s="2">
        <v>0</v>
      </c>
      <c r="F1090" s="2">
        <v>0</v>
      </c>
      <c r="G1090" s="3">
        <f t="shared" si="38"/>
        <v>114.10560000000001</v>
      </c>
      <c r="H1090" s="3">
        <f t="shared" si="35"/>
        <v>0.38999999999995794</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119316.97</v>
      </c>
      <c r="D1091" s="2">
        <f>BILANCA!E86</f>
        <v>363.63</v>
      </c>
      <c r="E1091" s="2">
        <v>0</v>
      </c>
      <c r="F1091" s="2">
        <v>0</v>
      </c>
      <c r="G1091" s="3">
        <f t="shared" si="38"/>
        <v>9723.5826300000008</v>
      </c>
      <c r="H1091" s="3">
        <f t="shared" si="35"/>
        <v>0.39999999999884039</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127425.53</v>
      </c>
      <c r="D1092" s="2">
        <f>BILANCA!E87</f>
        <v>129541.24</v>
      </c>
      <c r="E1092" s="2">
        <v>0</v>
      </c>
      <c r="F1092" s="2">
        <v>0</v>
      </c>
      <c r="G1092" s="3">
        <f t="shared" si="38"/>
        <v>31693.656820000004</v>
      </c>
      <c r="H1092" s="3">
        <f t="shared" si="35"/>
        <v>0.71000000000640284</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370776.41</v>
      </c>
      <c r="D1094" s="2">
        <f>BILANCA!E89</f>
        <v>366513.25</v>
      </c>
      <c r="E1094" s="2">
        <v>0</v>
      </c>
      <c r="F1094" s="2">
        <v>0</v>
      </c>
      <c r="G1094" s="3">
        <f t="shared" si="38"/>
        <v>92719.444440000007</v>
      </c>
      <c r="H1094" s="3">
        <f t="shared" si="35"/>
        <v>0.65999999997438863</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323859.42</v>
      </c>
      <c r="D1095" s="2">
        <f>BILANCA!E90</f>
        <v>319596.26</v>
      </c>
      <c r="E1095" s="2">
        <v>0</v>
      </c>
      <c r="F1095" s="2">
        <v>0</v>
      </c>
      <c r="G1095" s="3">
        <f t="shared" si="38"/>
        <v>81859.414900000003</v>
      </c>
      <c r="H1095" s="3">
        <f t="shared" si="35"/>
        <v>0.67999999999301508</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42229.56</v>
      </c>
      <c r="D1103" s="2">
        <f>BILANCA!E98</f>
        <v>42229.56</v>
      </c>
      <c r="E1103" s="2">
        <v>0</v>
      </c>
      <c r="F1103" s="2">
        <v>0</v>
      </c>
      <c r="G1103" s="3">
        <f t="shared" si="38"/>
        <v>11782.04724</v>
      </c>
      <c r="H1103" s="3">
        <f t="shared" si="41"/>
        <v>0.88000000000465661</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4687.43</v>
      </c>
      <c r="D1104" s="2">
        <f>BILANCA!E99</f>
        <v>4687.43</v>
      </c>
      <c r="E1104" s="2">
        <v>0</v>
      </c>
      <c r="F1104" s="2">
        <v>0</v>
      </c>
      <c r="G1104" s="3">
        <f t="shared" si="38"/>
        <v>1321.85526</v>
      </c>
      <c r="H1104" s="3">
        <f t="shared" si="41"/>
        <v>0.86000000000058208</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370776.41</v>
      </c>
      <c r="D1123" s="2">
        <f>BILANCA!E118</f>
        <v>366513.25</v>
      </c>
      <c r="E1123" s="2">
        <v>0</v>
      </c>
      <c r="F1123" s="2">
        <v>0</v>
      </c>
      <c r="G1123" s="3">
        <f t="shared" si="38"/>
        <v>124729.72883000001</v>
      </c>
      <c r="H1123" s="3">
        <f t="shared" si="41"/>
        <v>0.65999999997438863</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32127.549999999996</v>
      </c>
      <c r="D1140" s="2">
        <f>BILANCA!E135</f>
        <v>32127.549999999996</v>
      </c>
      <c r="E1140" s="2">
        <v>0</v>
      </c>
      <c r="F1140" s="2">
        <v>0</v>
      </c>
      <c r="G1140" s="3">
        <f t="shared" si="38"/>
        <v>12529.744499999997</v>
      </c>
      <c r="H1140" s="3">
        <f t="shared" si="41"/>
        <v>0.90000000000873115</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32127.549999999996</v>
      </c>
      <c r="D1141" s="2">
        <f>BILANCA!E136</f>
        <v>32127.549999999996</v>
      </c>
      <c r="E1141" s="2">
        <v>0</v>
      </c>
      <c r="F1141" s="2">
        <v>0</v>
      </c>
      <c r="G1141" s="3">
        <f t="shared" si="38"/>
        <v>12626.127149999998</v>
      </c>
      <c r="H1141" s="3">
        <f t="shared" si="41"/>
        <v>0.90000000000873115</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12219.13</v>
      </c>
      <c r="D1145" s="2">
        <f>BILANCA!E140</f>
        <v>12219.13</v>
      </c>
      <c r="E1145" s="2">
        <v>0</v>
      </c>
      <c r="F1145" s="2">
        <v>0</v>
      </c>
      <c r="G1145" s="3">
        <f t="shared" si="38"/>
        <v>4948.7476500000002</v>
      </c>
      <c r="H1145" s="3">
        <f t="shared" si="41"/>
        <v>0.25999999999839929</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19908.419999999998</v>
      </c>
      <c r="D1146" s="2">
        <f>BILANCA!E141</f>
        <v>19908.419999999998</v>
      </c>
      <c r="E1146" s="2">
        <v>0</v>
      </c>
      <c r="F1146" s="2">
        <v>0</v>
      </c>
      <c r="G1146" s="3">
        <f t="shared" si="38"/>
        <v>8122.6353599999993</v>
      </c>
      <c r="H1146" s="3">
        <f t="shared" si="41"/>
        <v>0.83999999999650754</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15689.729999999981</v>
      </c>
      <c r="D1152" s="2">
        <f>BILANCA!E147</f>
        <v>33164.29999999993</v>
      </c>
      <c r="E1152" s="2">
        <v>0</v>
      </c>
      <c r="F1152" s="2">
        <v>0</v>
      </c>
      <c r="G1152" s="3">
        <f t="shared" si="38"/>
        <v>11646.602859999975</v>
      </c>
      <c r="H1152" s="3">
        <f t="shared" si="41"/>
        <v>0.56999999994877726</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24215.09</v>
      </c>
      <c r="D1153" s="2">
        <f>BILANCA!E148</f>
        <v>21503.200000000001</v>
      </c>
      <c r="E1153" s="2">
        <v>0</v>
      </c>
      <c r="F1153" s="2">
        <v>0</v>
      </c>
      <c r="G1153" s="3">
        <f t="shared" si="38"/>
        <v>9612.6730699999989</v>
      </c>
      <c r="H1153" s="3">
        <f t="shared" si="41"/>
        <v>0.29000000000087311</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8459.58</v>
      </c>
      <c r="E1155" s="2">
        <v>0</v>
      </c>
      <c r="F1155" s="2">
        <v>0</v>
      </c>
      <c r="G1155" s="3">
        <f t="shared" si="38"/>
        <v>2453.2781999999997</v>
      </c>
      <c r="H1155" s="3">
        <f t="shared" si="41"/>
        <v>0.42000000000007276</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8459.58</v>
      </c>
      <c r="E1163" s="2">
        <v>0</v>
      </c>
      <c r="F1163" s="2">
        <v>0</v>
      </c>
      <c r="G1163" s="3">
        <f t="shared" si="38"/>
        <v>2588.63148</v>
      </c>
      <c r="H1163" s="3">
        <f t="shared" si="41"/>
        <v>0.42000000000007276</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294289.46000000002</v>
      </c>
      <c r="D1164" s="2">
        <f>BILANCA!E159</f>
        <v>294311.15999999997</v>
      </c>
      <c r="E1164" s="2">
        <v>0</v>
      </c>
      <c r="F1164" s="2">
        <v>0</v>
      </c>
      <c r="G1164" s="3">
        <f t="shared" si="38"/>
        <v>135968.41412</v>
      </c>
      <c r="H1164" s="3">
        <f t="shared" si="41"/>
        <v>0.61999999999534339</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23429.53</v>
      </c>
      <c r="D1165" s="2">
        <f>BILANCA!E160</f>
        <v>26251.99</v>
      </c>
      <c r="E1165" s="2">
        <v>0</v>
      </c>
      <c r="F1165" s="2">
        <v>0</v>
      </c>
      <c r="G1165" s="3">
        <f t="shared" si="38"/>
        <v>11769.69405</v>
      </c>
      <c r="H1165" s="3">
        <f t="shared" si="41"/>
        <v>0.47999999999956344</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2.42</v>
      </c>
      <c r="D1166" s="2">
        <f>BILANCA!E161</f>
        <v>0</v>
      </c>
      <c r="E1166" s="2">
        <v>0</v>
      </c>
      <c r="F1166" s="2">
        <v>0</v>
      </c>
      <c r="G1166" s="3">
        <f t="shared" si="38"/>
        <v>0.37751999999999997</v>
      </c>
      <c r="H1166" s="3">
        <f t="shared" si="41"/>
        <v>0.41999999999999993</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326246.77</v>
      </c>
      <c r="D1169" s="2">
        <f>BILANCA!E164</f>
        <v>317361.63</v>
      </c>
      <c r="E1169" s="2">
        <v>0</v>
      </c>
      <c r="F1169" s="2">
        <v>0</v>
      </c>
      <c r="G1169" s="3">
        <f t="shared" si="38"/>
        <v>152794.23477000001</v>
      </c>
      <c r="H1169" s="3">
        <f t="shared" si="41"/>
        <v>0.59999999997671694</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32358.99</v>
      </c>
      <c r="D1176" s="2">
        <f>BILANCA!E171</f>
        <v>72</v>
      </c>
      <c r="E1176" s="2">
        <v>0</v>
      </c>
      <c r="F1176" s="2">
        <v>0</v>
      </c>
      <c r="G1176" s="3">
        <f t="shared" si="38"/>
        <v>5395.4963400000006</v>
      </c>
      <c r="H1176" s="3">
        <f t="shared" si="41"/>
        <v>9.9999999983992893E-3</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72</v>
      </c>
      <c r="E1177" s="2">
        <v>0</v>
      </c>
      <c r="F1177" s="2">
        <v>0</v>
      </c>
      <c r="G1177" s="3">
        <f t="shared" si="38"/>
        <v>24.048000000000002</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32358.99</v>
      </c>
      <c r="D1179" s="2">
        <f>BILANCA!E174</f>
        <v>0</v>
      </c>
      <c r="E1179" s="2">
        <v>0</v>
      </c>
      <c r="F1179" s="2">
        <v>0</v>
      </c>
      <c r="G1179" s="3">
        <f t="shared" si="38"/>
        <v>5468.6693100000002</v>
      </c>
      <c r="H1179" s="3">
        <f t="shared" si="41"/>
        <v>9.9999999983992893E-3</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13026247.84</v>
      </c>
      <c r="D1180" s="2">
        <f>BILANCA!E176</f>
        <v>13008407.41</v>
      </c>
      <c r="E1180" s="2">
        <v>0</v>
      </c>
      <c r="F1180" s="2">
        <v>0</v>
      </c>
      <c r="G1180" s="3">
        <f t="shared" si="38"/>
        <v>6637320.6522000004</v>
      </c>
      <c r="H1180" s="3">
        <f t="shared" si="41"/>
        <v>0.57000000029802322</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1993816.52</v>
      </c>
      <c r="D1181" s="2">
        <f>BILANCA!E177</f>
        <v>2605346.0499999998</v>
      </c>
      <c r="E1181" s="2">
        <v>0</v>
      </c>
      <c r="F1181" s="2">
        <v>0</v>
      </c>
      <c r="G1181" s="3">
        <f t="shared" si="38"/>
        <v>1231970.9740200001</v>
      </c>
      <c r="H1181" s="3">
        <f t="shared" si="41"/>
        <v>0.52999999979510903</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656747.78</v>
      </c>
      <c r="D1182" s="2">
        <f>BILANCA!E178</f>
        <v>983036.19000000006</v>
      </c>
      <c r="E1182" s="2">
        <v>0</v>
      </c>
      <c r="F1182" s="2">
        <v>0</v>
      </c>
      <c r="G1182" s="3">
        <f t="shared" si="38"/>
        <v>451125.06751999998</v>
      </c>
      <c r="H1182" s="3">
        <f t="shared" si="41"/>
        <v>0.41000000003259629</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68782.7</v>
      </c>
      <c r="D1183" s="2">
        <f>BILANCA!E179</f>
        <v>114778.13</v>
      </c>
      <c r="E1183" s="2">
        <v>0</v>
      </c>
      <c r="F1183" s="2">
        <v>0</v>
      </c>
      <c r="G1183" s="3">
        <f t="shared" si="38"/>
        <v>51612.640079999997</v>
      </c>
      <c r="H1183" s="3">
        <f t="shared" si="41"/>
        <v>0.430000000007567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458936.81</v>
      </c>
      <c r="D1184" s="2">
        <f>BILANCA!E180</f>
        <v>431939.77</v>
      </c>
      <c r="E1184" s="2">
        <v>0</v>
      </c>
      <c r="F1184" s="2">
        <v>0</v>
      </c>
      <c r="G1184" s="3">
        <f t="shared" si="38"/>
        <v>230170.04489999998</v>
      </c>
      <c r="H1184" s="3">
        <f t="shared" si="41"/>
        <v>0.41999999998370185</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1619.12</v>
      </c>
      <c r="D1185" s="2">
        <f>BILANCA!E181</f>
        <v>4501.41</v>
      </c>
      <c r="E1185" s="2">
        <v>0</v>
      </c>
      <c r="F1185" s="2">
        <v>0</v>
      </c>
      <c r="G1185" s="3">
        <f t="shared" si="38"/>
        <v>1858.8394999999998</v>
      </c>
      <c r="H1185" s="3">
        <f t="shared" si="41"/>
        <v>0.52999999999974534</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2810.64</v>
      </c>
      <c r="E1187" s="2">
        <v>0</v>
      </c>
      <c r="F1187" s="2">
        <v>0</v>
      </c>
      <c r="G1187" s="3">
        <f t="shared" si="38"/>
        <v>994.96655999999996</v>
      </c>
      <c r="H1187" s="3">
        <f t="shared" si="41"/>
        <v>0.36000000000012733</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1619.12</v>
      </c>
      <c r="D1188" s="2">
        <f>BILANCA!E184</f>
        <v>1690.77</v>
      </c>
      <c r="E1188" s="2">
        <v>0</v>
      </c>
      <c r="F1188" s="2">
        <v>0</v>
      </c>
      <c r="G1188" s="3">
        <f t="shared" si="38"/>
        <v>890.11747999999989</v>
      </c>
      <c r="H1188" s="3">
        <f t="shared" si="41"/>
        <v>0.34999999999990905</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1394.64</v>
      </c>
      <c r="D1189" s="2">
        <f>BILANCA!E185</f>
        <v>99152.02</v>
      </c>
      <c r="E1189" s="2">
        <v>0</v>
      </c>
      <c r="F1189" s="2">
        <v>0</v>
      </c>
      <c r="G1189" s="3">
        <f t="shared" si="38"/>
        <v>35746.063719999998</v>
      </c>
      <c r="H1189" s="3">
        <f t="shared" si="41"/>
        <v>0.38000000000397449</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7300.15</v>
      </c>
      <c r="E1190" s="2">
        <v>0</v>
      </c>
      <c r="F1190" s="2">
        <v>0</v>
      </c>
      <c r="G1190" s="3">
        <f>B1190/1000*C1190+B1190/500*D1190</f>
        <v>2628.0539999999996</v>
      </c>
      <c r="H1190" s="3">
        <f>ABS(C1190-ROUND(C1190,0))+ABS(D1190-ROUND(D1190,0))</f>
        <v>0.1499999999996362</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7300.15</v>
      </c>
      <c r="E1194" s="2">
        <v>0</v>
      </c>
      <c r="F1194" s="2">
        <v>0</v>
      </c>
      <c r="G1194" s="3">
        <f t="shared" si="42"/>
        <v>2686.4551999999999</v>
      </c>
      <c r="H1194" s="3">
        <f t="shared" si="43"/>
        <v>0.1499999999996362</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110662.41</v>
      </c>
      <c r="D1198" s="2">
        <f>BILANCA!E194</f>
        <v>251523.43</v>
      </c>
      <c r="E1198" s="2">
        <v>0</v>
      </c>
      <c r="F1198" s="2">
        <v>0</v>
      </c>
      <c r="G1198" s="3">
        <f t="shared" si="38"/>
        <v>115377.34276</v>
      </c>
      <c r="H1198" s="3">
        <f t="shared" si="41"/>
        <v>0.83999999999650754</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66464.73</v>
      </c>
      <c r="E1199" s="2">
        <v>0</v>
      </c>
      <c r="F1199" s="2">
        <v>0</v>
      </c>
      <c r="G1199" s="3">
        <f t="shared" si="38"/>
        <v>25123.667939999999</v>
      </c>
      <c r="H1199" s="3">
        <f t="shared" si="41"/>
        <v>0.27000000000407454</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15352.1</v>
      </c>
      <c r="D1200" s="2">
        <f>BILANCA!E196</f>
        <v>7376.55</v>
      </c>
      <c r="E1200" s="2">
        <v>0</v>
      </c>
      <c r="F1200" s="2">
        <v>0</v>
      </c>
      <c r="G1200" s="3">
        <f t="shared" si="38"/>
        <v>5719.9879999999994</v>
      </c>
      <c r="H1200" s="3">
        <f t="shared" si="41"/>
        <v>0.5500000000001819</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269546.38</v>
      </c>
      <c r="D1201" s="2">
        <f>BILANCA!E197</f>
        <v>358370.78</v>
      </c>
      <c r="E1201" s="2">
        <v>0</v>
      </c>
      <c r="F1201" s="2">
        <v>0</v>
      </c>
      <c r="G1201" s="3">
        <f t="shared" si="38"/>
        <v>188380.99654000002</v>
      </c>
      <c r="H1201" s="3">
        <f t="shared" si="41"/>
        <v>0.59999999997671694</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268470.84000000003</v>
      </c>
      <c r="D1203" s="2">
        <f>BILANCA!E199</f>
        <v>52.64</v>
      </c>
      <c r="E1203" s="2">
        <v>0</v>
      </c>
      <c r="F1203" s="2">
        <v>0</v>
      </c>
      <c r="G1203" s="3">
        <f t="shared" si="44"/>
        <v>51835.191160000009</v>
      </c>
      <c r="H1203" s="3">
        <f t="shared" si="45"/>
        <v>0.51999999997438806</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358318.14</v>
      </c>
      <c r="E1204" s="2">
        <v>0</v>
      </c>
      <c r="F1204" s="2">
        <v>0</v>
      </c>
      <c r="G1204" s="3">
        <f t="shared" si="44"/>
        <v>139027.43832000002</v>
      </c>
      <c r="H1204" s="3">
        <f t="shared" si="45"/>
        <v>0.14000000001396984</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1075.54</v>
      </c>
      <c r="D1206" s="2">
        <f>BILANCA!E202</f>
        <v>0</v>
      </c>
      <c r="E1206" s="2">
        <v>0</v>
      </c>
      <c r="F1206" s="2">
        <v>0</v>
      </c>
      <c r="G1206" s="3">
        <f t="shared" si="44"/>
        <v>210.80583999999999</v>
      </c>
      <c r="H1206" s="3">
        <f t="shared" si="45"/>
        <v>0.46000000000003638</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1066636.55</v>
      </c>
      <c r="D1223" s="2">
        <f>BILANCA!E219</f>
        <v>1086232.02</v>
      </c>
      <c r="E1223" s="2">
        <v>0</v>
      </c>
      <c r="F1223" s="2">
        <v>0</v>
      </c>
      <c r="G1223" s="3">
        <f t="shared" si="38"/>
        <v>689928.42567000003</v>
      </c>
      <c r="H1223" s="3">
        <f t="shared" si="41"/>
        <v>0.46999999997206032</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1066636.55</v>
      </c>
      <c r="D1224" s="2">
        <f>BILANCA!E220</f>
        <v>1086232.02</v>
      </c>
      <c r="E1224" s="2">
        <v>0</v>
      </c>
      <c r="F1224" s="2">
        <v>0</v>
      </c>
      <c r="G1224" s="3">
        <f t="shared" si="38"/>
        <v>693167.52625999996</v>
      </c>
      <c r="H1224" s="3">
        <f t="shared" si="41"/>
        <v>0.46999999997206032</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1066636.55</v>
      </c>
      <c r="D1229" s="2">
        <f>BILANCA!E225</f>
        <v>1086232.02</v>
      </c>
      <c r="E1229" s="2">
        <v>0</v>
      </c>
      <c r="F1229" s="2">
        <v>0</v>
      </c>
      <c r="G1229" s="3">
        <f t="shared" si="38"/>
        <v>709363.02921000007</v>
      </c>
      <c r="H1229" s="3">
        <f t="shared" si="41"/>
        <v>0.46999999997206032</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176747.53</v>
      </c>
      <c r="E1251" s="2">
        <v>0</v>
      </c>
      <c r="F1251" s="2">
        <v>0</v>
      </c>
      <c r="G1251" s="3">
        <f>B1251/1000*C1251+B1251/500*D1251</f>
        <v>85192.309459999989</v>
      </c>
      <c r="H1251" s="3">
        <f>ABS(C1251-ROUND(C1251,0))+ABS(D1251-ROUND(D1251,0))</f>
        <v>0.47000000000116415</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885.81</v>
      </c>
      <c r="D1252" s="2">
        <f>BILANCA!E248</f>
        <v>959.53</v>
      </c>
      <c r="E1252" s="2">
        <v>0</v>
      </c>
      <c r="F1252" s="2">
        <v>0</v>
      </c>
      <c r="G1252" s="3">
        <f t="shared" si="38"/>
        <v>678.77854000000002</v>
      </c>
      <c r="H1252" s="3">
        <f t="shared" si="41"/>
        <v>0.66000000000008185</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885.81</v>
      </c>
      <c r="D1254" s="2">
        <f>BILANCA!E250</f>
        <v>959.53</v>
      </c>
      <c r="E1254" s="2">
        <v>0</v>
      </c>
      <c r="F1254" s="2">
        <v>0</v>
      </c>
      <c r="G1254" s="3">
        <f t="shared" si="38"/>
        <v>684.3882799999999</v>
      </c>
      <c r="H1254" s="3">
        <f t="shared" si="41"/>
        <v>0.66000000000008185</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11032431.32</v>
      </c>
      <c r="D1255" s="2">
        <f>BILANCA!E251</f>
        <v>10403061.359999999</v>
      </c>
      <c r="E1255" s="2">
        <v>0</v>
      </c>
      <c r="F1255" s="2">
        <v>0</v>
      </c>
      <c r="G1255" s="3">
        <f t="shared" si="38"/>
        <v>7800445.7398000006</v>
      </c>
      <c r="H1255" s="3">
        <f t="shared" si="41"/>
        <v>0.67999999970197678</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11803674.630000001</v>
      </c>
      <c r="D1256" s="2">
        <f>BILANCA!E252</f>
        <v>11778574.979999999</v>
      </c>
      <c r="E1256" s="2">
        <v>0</v>
      </c>
      <c r="F1256" s="2">
        <v>0</v>
      </c>
      <c r="G1256" s="3">
        <f t="shared" si="38"/>
        <v>8698762.8491399996</v>
      </c>
      <c r="H1256" s="3">
        <f t="shared" si="41"/>
        <v>0.39000000059604645</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12904754.710000001</v>
      </c>
      <c r="D1257" s="2">
        <f>BILANCA!E253</f>
        <v>12899250.529999999</v>
      </c>
      <c r="E1257" s="2">
        <v>0</v>
      </c>
      <c r="F1257" s="2">
        <v>0</v>
      </c>
      <c r="G1257" s="3">
        <f t="shared" si="38"/>
        <v>9559704.1751899999</v>
      </c>
      <c r="H1257" s="3">
        <f t="shared" si="41"/>
        <v>0.75999999977648258</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1101080.08</v>
      </c>
      <c r="D1258" s="2">
        <f>BILANCA!E254</f>
        <v>1120675.55</v>
      </c>
      <c r="E1258" s="2">
        <v>0</v>
      </c>
      <c r="F1258" s="2">
        <v>0</v>
      </c>
      <c r="G1258" s="3">
        <f t="shared" si="38"/>
        <v>828922.93264000001</v>
      </c>
      <c r="H1258" s="3">
        <f t="shared" si="41"/>
        <v>0.53000000002793968</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-788172.98</v>
      </c>
      <c r="D1259" s="2">
        <f>BILANCA!E255</f>
        <v>-1402617.71</v>
      </c>
      <c r="E1259" s="2">
        <v>0</v>
      </c>
      <c r="F1259" s="2">
        <v>0</v>
      </c>
      <c r="G1259" s="3">
        <f t="shared" si="38"/>
        <v>-894758.6915999999</v>
      </c>
      <c r="H1259" s="3">
        <f t="shared" si="41"/>
        <v>0.31000000005587935</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286867.06</v>
      </c>
      <c r="D1260" s="2">
        <f>BILANCA!E256</f>
        <v>309964.73</v>
      </c>
      <c r="E1260" s="2">
        <v>0</v>
      </c>
      <c r="F1260" s="2">
        <v>0</v>
      </c>
      <c r="G1260" s="3">
        <f t="shared" si="38"/>
        <v>226699.13</v>
      </c>
      <c r="H1260" s="3">
        <f t="shared" si="41"/>
        <v>0.33000000001629815</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286867.06</v>
      </c>
      <c r="D1263" s="2">
        <f>BILANCA!E259</f>
        <v>309964.73</v>
      </c>
      <c r="E1263" s="2">
        <v>0</v>
      </c>
      <c r="F1263" s="2">
        <v>0</v>
      </c>
      <c r="G1263" s="3">
        <f t="shared" si="38"/>
        <v>229419.51955999999</v>
      </c>
      <c r="H1263" s="3">
        <f t="shared" si="41"/>
        <v>0.33000000001629815</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1075040.04</v>
      </c>
      <c r="D1264" s="2">
        <f>BILANCA!E260</f>
        <v>1712582.44</v>
      </c>
      <c r="E1264" s="2">
        <v>0</v>
      </c>
      <c r="F1264" s="2">
        <v>0</v>
      </c>
      <c r="G1264" s="3">
        <f t="shared" si="38"/>
        <v>1143052.0496799999</v>
      </c>
      <c r="H1264" s="3">
        <f t="shared" si="41"/>
        <v>0.47999999998137355</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290059.45</v>
      </c>
      <c r="D1265" s="2">
        <f>BILANCA!E261</f>
        <v>640758.04</v>
      </c>
      <c r="E1265" s="2">
        <v>0</v>
      </c>
      <c r="F1265" s="2">
        <v>0</v>
      </c>
      <c r="G1265" s="3">
        <f t="shared" si="38"/>
        <v>400751.76014999999</v>
      </c>
      <c r="H1265" s="3">
        <f t="shared" si="41"/>
        <v>0.49000000004889444</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784980.59</v>
      </c>
      <c r="D1266" s="2">
        <f>BILANCA!E262</f>
        <v>1071824.3999999999</v>
      </c>
      <c r="E1266" s="2">
        <v>0</v>
      </c>
      <c r="F1266" s="2">
        <v>0</v>
      </c>
      <c r="G1266" s="3">
        <f t="shared" si="38"/>
        <v>749729.12384000001</v>
      </c>
      <c r="H1266" s="3">
        <f t="shared" si="41"/>
        <v>0.80999999993946403</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7300.15</v>
      </c>
      <c r="E1268" s="2">
        <v>0</v>
      </c>
      <c r="F1268" s="2">
        <v>0</v>
      </c>
      <c r="G1268" s="3">
        <f>B1268/1000*C1268+B1268/500*D1268</f>
        <v>3766.8773999999999</v>
      </c>
      <c r="H1268" s="3">
        <f>ABS(C1268-ROUND(C1268,0))+ABS(D1268-ROUND(D1268,0))</f>
        <v>0.1499999999996362</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7300.15</v>
      </c>
      <c r="E1275" s="2">
        <v>0</v>
      </c>
      <c r="F1275" s="2">
        <v>0</v>
      </c>
      <c r="G1275" s="3">
        <f t="shared" si="46"/>
        <v>3869.0794999999998</v>
      </c>
      <c r="H1275" s="3">
        <f t="shared" si="47"/>
        <v>0.1499999999996362</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16929.669999999998</v>
      </c>
      <c r="D1278" s="2">
        <f>BILANCA!E274</f>
        <v>34404.240000000005</v>
      </c>
      <c r="E1278" s="2">
        <v>0</v>
      </c>
      <c r="F1278" s="2">
        <v>0</v>
      </c>
      <c r="G1278" s="3">
        <f t="shared" si="38"/>
        <v>22977.824200000003</v>
      </c>
      <c r="H1278" s="3">
        <f t="shared" si="41"/>
        <v>0.57000000000698492</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6343.32</v>
      </c>
      <c r="D1279" s="2">
        <f>BILANCA!E275</f>
        <v>13678.85</v>
      </c>
      <c r="E1279" s="2">
        <v>0</v>
      </c>
      <c r="F1279" s="2">
        <v>0</v>
      </c>
      <c r="G1279" s="3">
        <f t="shared" ref="G1279:G1294" si="48">B1279/1000*C1279+B1279/500*D1279</f>
        <v>9065.5743800000018</v>
      </c>
      <c r="H1279" s="3">
        <f t="shared" ref="H1279:H1294" si="49">ABS(C1279-ROUND(C1279,0))+ABS(D1279-ROUND(D1279,0))</f>
        <v>0.46999999999934516</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8459.58</v>
      </c>
      <c r="E1281" s="2">
        <v>0</v>
      </c>
      <c r="F1281" s="2">
        <v>0</v>
      </c>
      <c r="G1281" s="3">
        <f t="shared" si="48"/>
        <v>4585.0923600000006</v>
      </c>
      <c r="H1281" s="3">
        <f t="shared" si="49"/>
        <v>0.42000000000007276</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8459.58</v>
      </c>
      <c r="E1289" s="2">
        <v>0</v>
      </c>
      <c r="F1289" s="2">
        <v>0</v>
      </c>
      <c r="G1289" s="3">
        <f t="shared" si="48"/>
        <v>4720.4456400000008</v>
      </c>
      <c r="H1289" s="3">
        <f t="shared" si="49"/>
        <v>0.42000000000007276</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3095.45</v>
      </c>
      <c r="D1290" s="2">
        <f>BILANCA!E286</f>
        <v>3601.29</v>
      </c>
      <c r="E1290" s="2">
        <v>0</v>
      </c>
      <c r="F1290" s="2">
        <v>0</v>
      </c>
      <c r="G1290" s="3">
        <f t="shared" si="48"/>
        <v>2883.4484000000002</v>
      </c>
      <c r="H1290" s="3">
        <f t="shared" si="49"/>
        <v>0.73999999999978172</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7488.48</v>
      </c>
      <c r="D1291" s="2">
        <f>BILANCA!E287</f>
        <v>8664.52</v>
      </c>
      <c r="E1291" s="2">
        <v>0</v>
      </c>
      <c r="F1291" s="2">
        <v>0</v>
      </c>
      <c r="G1291" s="3">
        <f t="shared" si="48"/>
        <v>6973.7231200000006</v>
      </c>
      <c r="H1291" s="3">
        <f t="shared" si="49"/>
        <v>0.95999999999912689</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2.42</v>
      </c>
      <c r="D1292" s="2">
        <f>BILANCA!E288</f>
        <v>0</v>
      </c>
      <c r="E1292" s="2">
        <v>0</v>
      </c>
      <c r="F1292" s="2">
        <v>0</v>
      </c>
      <c r="G1292" s="3">
        <f t="shared" si="48"/>
        <v>0.68243999999999994</v>
      </c>
      <c r="H1292" s="3">
        <f t="shared" si="49"/>
        <v>0.41999999999999993</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3191121.73</v>
      </c>
      <c r="D1301" s="2">
        <f>BILANCA!E297</f>
        <v>6189516.3600000003</v>
      </c>
      <c r="E1301" s="2">
        <v>0</v>
      </c>
      <c r="F1301" s="2">
        <v>0</v>
      </c>
      <c r="G1301" s="3">
        <f t="shared" si="38"/>
        <v>4530914.9449499995</v>
      </c>
      <c r="H1301" s="3">
        <f t="shared" si="41"/>
        <v>0.63000000035390258</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3191121.73</v>
      </c>
      <c r="D1302" s="2">
        <f>BILANCA!E298</f>
        <v>6189516.3600000003</v>
      </c>
      <c r="E1302" s="2">
        <v>0</v>
      </c>
      <c r="F1302" s="2">
        <v>0</v>
      </c>
      <c r="G1302" s="3">
        <f t="shared" si="38"/>
        <v>4546485.0993999997</v>
      </c>
      <c r="H1302" s="3">
        <f t="shared" si="41"/>
        <v>0.63000000035390258</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370776.41</v>
      </c>
      <c r="D1303" s="2">
        <f>BILANCA!E300</f>
        <v>366513.25</v>
      </c>
      <c r="E1303" s="2">
        <v>0</v>
      </c>
      <c r="F1303" s="2">
        <v>0</v>
      </c>
      <c r="G1303" s="3">
        <f t="shared" si="38"/>
        <v>323414.25263</v>
      </c>
      <c r="H1303" s="3">
        <f t="shared" si="41"/>
        <v>0.65999999997438863</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339720.22</v>
      </c>
      <c r="D1305" s="2">
        <f>BILANCA!E302</f>
        <v>349625.93</v>
      </c>
      <c r="E1305" s="2">
        <v>0</v>
      </c>
      <c r="F1305" s="2">
        <v>0</v>
      </c>
      <c r="G1305" s="3">
        <f t="shared" si="38"/>
        <v>306496.76359999995</v>
      </c>
      <c r="H1305" s="3">
        <f t="shared" si="41"/>
        <v>0.28999999997904524</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2216.2800000000002</v>
      </c>
      <c r="D1306" s="2">
        <f>BILANCA!E303</f>
        <v>900</v>
      </c>
      <c r="E1306" s="2">
        <v>0</v>
      </c>
      <c r="F1306" s="2">
        <v>0</v>
      </c>
      <c r="G1306" s="3">
        <f t="shared" si="38"/>
        <v>1188.81888</v>
      </c>
      <c r="H1306" s="3">
        <f t="shared" si="41"/>
        <v>0.28000000000020009</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7857.6</v>
      </c>
      <c r="D1311" s="2">
        <f>BILANCA!E308</f>
        <v>9599.9699999999993</v>
      </c>
      <c r="E1311" s="2">
        <v>0</v>
      </c>
      <c r="F1311" s="2">
        <v>0</v>
      </c>
      <c r="G1311" s="3">
        <f t="shared" si="52"/>
        <v>8144.3195399999995</v>
      </c>
      <c r="H1311" s="3">
        <f t="shared" si="41"/>
        <v>0.43000000000029104</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57458.14</v>
      </c>
      <c r="D1312" s="2">
        <f>BILANCA!E309</f>
        <v>57831.48</v>
      </c>
      <c r="E1312" s="2">
        <v>0</v>
      </c>
      <c r="F1312" s="2">
        <v>0</v>
      </c>
      <c r="G1312" s="3">
        <f t="shared" si="52"/>
        <v>52282.572200000002</v>
      </c>
      <c r="H1312" s="3">
        <f t="shared" si="41"/>
        <v>0.62000000000261934</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62109.79</v>
      </c>
      <c r="D1314" s="2">
        <f>BILANCA!E311</f>
        <v>62109.79</v>
      </c>
      <c r="E1314" s="2">
        <v>0</v>
      </c>
      <c r="F1314" s="2">
        <v>0</v>
      </c>
      <c r="G1314" s="3">
        <f t="shared" si="52"/>
        <v>56644.128479999999</v>
      </c>
      <c r="H1314" s="3">
        <f t="shared" si="41"/>
        <v>0.41999999999825377</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479058.48</v>
      </c>
      <c r="D1339" s="2">
        <f>BILANCA!E336</f>
        <v>752905.41</v>
      </c>
      <c r="E1339" s="2">
        <v>0</v>
      </c>
      <c r="F1339" s="2">
        <v>0</v>
      </c>
      <c r="G1339" s="3">
        <f t="shared" si="52"/>
        <v>653021.99970000004</v>
      </c>
      <c r="H1339" s="3">
        <f t="shared" si="41"/>
        <v>0.89000000001396984</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177689.3</v>
      </c>
      <c r="D1340" s="2">
        <f>BILANCA!E337</f>
        <v>230130.78</v>
      </c>
      <c r="E1340" s="2">
        <v>0</v>
      </c>
      <c r="F1340" s="2">
        <v>0</v>
      </c>
      <c r="G1340" s="3">
        <f t="shared" si="52"/>
        <v>210523.78379999998</v>
      </c>
      <c r="H1340" s="3">
        <f t="shared" si="41"/>
        <v>0.51999999998952262</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87245.66</v>
      </c>
      <c r="D1341" s="2">
        <f>BILANCA!E338</f>
        <v>245032.99</v>
      </c>
      <c r="E1341" s="2">
        <v>0</v>
      </c>
      <c r="F1341" s="2">
        <v>0</v>
      </c>
      <c r="G1341" s="3">
        <f t="shared" si="52"/>
        <v>191090.15284</v>
      </c>
      <c r="H1341" s="3">
        <f t="shared" si="41"/>
        <v>0.35000000000582077</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182300.72</v>
      </c>
      <c r="D1342" s="2">
        <f>BILANCA!E339</f>
        <v>113337.79</v>
      </c>
      <c r="E1342" s="2">
        <v>0</v>
      </c>
      <c r="F1342" s="2">
        <v>0</v>
      </c>
      <c r="G1342" s="3">
        <f t="shared" si="52"/>
        <v>135780.13160000002</v>
      </c>
      <c r="H1342" s="3">
        <f t="shared" si="41"/>
        <v>0.49000000000523869</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5740.59</v>
      </c>
      <c r="D1345" s="2">
        <f>BILANCA!E342</f>
        <v>164010.53</v>
      </c>
      <c r="E1345" s="2">
        <v>0</v>
      </c>
      <c r="F1345" s="2">
        <v>0</v>
      </c>
      <c r="G1345" s="3">
        <f t="shared" si="52"/>
        <v>111810.15275000001</v>
      </c>
      <c r="H1345" s="3">
        <f t="shared" si="41"/>
        <v>0.88000000000101863</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1060895.96</v>
      </c>
      <c r="D1346" s="2">
        <f>BILANCA!E343</f>
        <v>922221.49</v>
      </c>
      <c r="E1346" s="2">
        <v>0</v>
      </c>
      <c r="F1346" s="2">
        <v>0</v>
      </c>
      <c r="G1346" s="3">
        <f t="shared" si="52"/>
        <v>976193.88384000002</v>
      </c>
      <c r="H1346" s="3">
        <f t="shared" si="41"/>
        <v>0.53000000002793968</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15160.71</v>
      </c>
      <c r="D1347" s="2">
        <f>BILANCA!E344</f>
        <v>7376.55</v>
      </c>
      <c r="E1347" s="2">
        <v>0</v>
      </c>
      <c r="F1347" s="2">
        <v>0</v>
      </c>
      <c r="G1347" s="3">
        <f t="shared" si="52"/>
        <v>10080.95397</v>
      </c>
      <c r="H1347" s="3">
        <f t="shared" si="41"/>
        <v>0.74000000000069122</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182.73</v>
      </c>
      <c r="E1370" s="2">
        <v>0</v>
      </c>
      <c r="F1370" s="2">
        <v>0</v>
      </c>
      <c r="G1370" s="3">
        <f t="shared" si="57"/>
        <v>131.56559999999999</v>
      </c>
      <c r="H1370" s="3">
        <f t="shared" si="58"/>
        <v>0.27000000000001023</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176564.8</v>
      </c>
      <c r="E1374" s="2">
        <v>0</v>
      </c>
      <c r="F1374" s="2">
        <v>0</v>
      </c>
      <c r="G1374" s="3">
        <f t="shared" si="59"/>
        <v>128539.17439999999</v>
      </c>
      <c r="H1374" s="3">
        <f t="shared" si="60"/>
        <v>0.20000000001164153</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1128.3</v>
      </c>
      <c r="E1384" s="2">
        <v>0</v>
      </c>
      <c r="F1384" s="2">
        <v>0</v>
      </c>
      <c r="G1384" s="3">
        <f t="shared" si="59"/>
        <v>843.96839999999997</v>
      </c>
      <c r="H1384" s="3">
        <f t="shared" si="60"/>
        <v>0.29999999999995453</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978.04</v>
      </c>
      <c r="E1387" s="2">
        <v>0</v>
      </c>
      <c r="F1387" s="2">
        <v>0</v>
      </c>
      <c r="G1387" s="3">
        <f t="shared" si="59"/>
        <v>737.44215999999994</v>
      </c>
      <c r="H1387" s="3">
        <f t="shared" si="60"/>
        <v>3.999999999996362E-2</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0.15</v>
      </c>
      <c r="E1388" s="2">
        <v>0</v>
      </c>
      <c r="F1388" s="2">
        <v>0</v>
      </c>
      <c r="G1388" s="3">
        <f t="shared" si="59"/>
        <v>0.1134</v>
      </c>
      <c r="H1388" s="3">
        <f t="shared" si="60"/>
        <v>0.15</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280784.78999999998</v>
      </c>
      <c r="D1391" s="2">
        <f>BILANCA!E388</f>
        <v>280784.78999999998</v>
      </c>
      <c r="E1391" s="2">
        <v>0</v>
      </c>
      <c r="F1391" s="2">
        <v>0</v>
      </c>
      <c r="G1391" s="3">
        <f t="shared" si="61"/>
        <v>320937.01496999996</v>
      </c>
      <c r="H1391" s="3">
        <f t="shared" si="62"/>
        <v>0.42000000004190952</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2069591.2</v>
      </c>
      <c r="D1394" s="2">
        <f>BILANCA!E391</f>
        <v>2820318.92</v>
      </c>
      <c r="E1394" s="2">
        <v>0</v>
      </c>
      <c r="F1394" s="2">
        <v>0</v>
      </c>
      <c r="G1394" s="3">
        <f t="shared" si="61"/>
        <v>2960727.9513599998</v>
      </c>
      <c r="H1394" s="3">
        <f t="shared" si="62"/>
        <v>0.28000000002793968</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492883.22</v>
      </c>
      <c r="D1395" s="2">
        <f>BILANCA!E392</f>
        <v>492883.22</v>
      </c>
      <c r="E1395" s="2">
        <v>0</v>
      </c>
      <c r="F1395" s="2">
        <v>0</v>
      </c>
      <c r="G1395" s="3">
        <f t="shared" si="61"/>
        <v>569280.11910000001</v>
      </c>
      <c r="H1395" s="3">
        <f t="shared" si="62"/>
        <v>0.43999999994412065</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1447885.19</v>
      </c>
      <c r="E1396" s="2">
        <v>0</v>
      </c>
      <c r="F1396" s="2">
        <v>0</v>
      </c>
      <c r="G1396" s="3">
        <f t="shared" si="61"/>
        <v>1117767.36668</v>
      </c>
      <c r="H1396" s="3">
        <f t="shared" si="62"/>
        <v>0.18999999994412065</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388129.6</v>
      </c>
      <c r="E1399" s="2">
        <v>0</v>
      </c>
      <c r="F1399" s="2">
        <v>0</v>
      </c>
      <c r="G1399" s="3">
        <f t="shared" si="61"/>
        <v>301964.82880000002</v>
      </c>
      <c r="H1399" s="3">
        <f t="shared" si="62"/>
        <v>0.40000000002328306</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347862.52</v>
      </c>
      <c r="D1400" s="14">
        <f>BILANCA!E397</f>
        <v>759514.64</v>
      </c>
      <c r="E1400" s="14">
        <v>0</v>
      </c>
      <c r="F1400" s="14">
        <v>0</v>
      </c>
      <c r="G1400" s="15">
        <f t="shared" si="52"/>
        <v>728087.80200000003</v>
      </c>
      <c r="H1400" s="15">
        <f t="shared" si="41"/>
        <v>0.83999999996740371</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647790.26</v>
      </c>
      <c r="D1401" s="7">
        <f>'RAS-funkcijski'!E5</f>
        <v>721771.07</v>
      </c>
      <c r="E1401" s="7">
        <v>0</v>
      </c>
      <c r="F1401" s="7">
        <v>0</v>
      </c>
      <c r="G1401" s="8">
        <f t="shared" si="52"/>
        <v>2091.3324000000002</v>
      </c>
      <c r="H1401" s="8">
        <f t="shared" si="41"/>
        <v>0.32999999995809048</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141055.72</v>
      </c>
      <c r="D1402" s="2">
        <f>'RAS-funkcijski'!E6</f>
        <v>175255.64</v>
      </c>
      <c r="E1402" s="2">
        <v>0</v>
      </c>
      <c r="F1402" s="2">
        <v>0</v>
      </c>
      <c r="G1402" s="3">
        <f t="shared" si="52"/>
        <v>983.13400000000013</v>
      </c>
      <c r="H1402" s="3">
        <f t="shared" si="41"/>
        <v>0.63999999998486601</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141055.72</v>
      </c>
      <c r="D1403" s="2">
        <f>'RAS-funkcijski'!E7</f>
        <v>175141.82</v>
      </c>
      <c r="E1403" s="2">
        <v>0</v>
      </c>
      <c r="F1403" s="2">
        <v>0</v>
      </c>
      <c r="G1403" s="3">
        <f t="shared" si="52"/>
        <v>1474.0180800000001</v>
      </c>
      <c r="H1403" s="3">
        <f t="shared" si="41"/>
        <v>0.45999999999185093</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113.82</v>
      </c>
      <c r="E1405" s="2">
        <v>0</v>
      </c>
      <c r="F1405" s="2">
        <v>0</v>
      </c>
      <c r="G1405" s="3">
        <f t="shared" si="52"/>
        <v>1.1381999999999999</v>
      </c>
      <c r="H1405" s="3">
        <f t="shared" si="41"/>
        <v>0.18000000000000682</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456698.67</v>
      </c>
      <c r="D1409" s="2">
        <f>'RAS-funkcijski'!E13</f>
        <v>485955.57</v>
      </c>
      <c r="E1409" s="2">
        <v>0</v>
      </c>
      <c r="F1409" s="2">
        <v>0</v>
      </c>
      <c r="G1409" s="3">
        <f t="shared" si="52"/>
        <v>12857.488289999999</v>
      </c>
      <c r="H1409" s="3">
        <f t="shared" si="41"/>
        <v>0.76000000000931323</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456698.67</v>
      </c>
      <c r="D1410" s="2">
        <f>'RAS-funkcijski'!E14</f>
        <v>485955.57</v>
      </c>
      <c r="E1410" s="2">
        <v>0</v>
      </c>
      <c r="F1410" s="2">
        <v>0</v>
      </c>
      <c r="G1410" s="3">
        <f t="shared" si="52"/>
        <v>14286.098099999999</v>
      </c>
      <c r="H1410" s="3">
        <f t="shared" si="41"/>
        <v>0.76000000000931323</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15713.49</v>
      </c>
      <c r="D1415" s="2">
        <f>'RAS-funkcijski'!E19</f>
        <v>19950.060000000001</v>
      </c>
      <c r="E1415" s="2">
        <v>0</v>
      </c>
      <c r="F1415" s="2">
        <v>0</v>
      </c>
      <c r="G1415" s="3">
        <f t="shared" si="52"/>
        <v>834.20415000000003</v>
      </c>
      <c r="H1415" s="3">
        <f t="shared" si="41"/>
        <v>0.55000000000109139</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34322.379999999997</v>
      </c>
      <c r="D1416" s="2">
        <f>'RAS-funkcijski'!E20</f>
        <v>40609.800000000003</v>
      </c>
      <c r="E1416" s="2">
        <v>0</v>
      </c>
      <c r="F1416" s="2">
        <v>0</v>
      </c>
      <c r="G1416" s="3">
        <f t="shared" si="52"/>
        <v>1848.6716800000002</v>
      </c>
      <c r="H1416" s="3">
        <f t="shared" si="41"/>
        <v>0.57999999999447027</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115693.26</v>
      </c>
      <c r="D1424" s="2">
        <f>'RAS-funkcijski'!E28</f>
        <v>96308.6</v>
      </c>
      <c r="E1424" s="2">
        <v>0</v>
      </c>
      <c r="F1424" s="2">
        <v>0</v>
      </c>
      <c r="G1424" s="3">
        <f t="shared" si="52"/>
        <v>7399.4510399999999</v>
      </c>
      <c r="H1424" s="3">
        <f t="shared" si="41"/>
        <v>0.65999999998894054</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110818.26</v>
      </c>
      <c r="D1426" s="2">
        <f>'RAS-funkcijski'!E30</f>
        <v>93957.46</v>
      </c>
      <c r="E1426" s="2">
        <v>0</v>
      </c>
      <c r="F1426" s="2">
        <v>0</v>
      </c>
      <c r="G1426" s="3">
        <f t="shared" si="52"/>
        <v>7767.0626799999991</v>
      </c>
      <c r="H1426" s="3">
        <f t="shared" si="41"/>
        <v>0.72000000000116415</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4875</v>
      </c>
      <c r="D1430" s="2">
        <f>'RAS-funkcijski'!E34</f>
        <v>2351.14</v>
      </c>
      <c r="E1430" s="2">
        <v>0</v>
      </c>
      <c r="F1430" s="2">
        <v>0</v>
      </c>
      <c r="G1430" s="3">
        <f t="shared" si="52"/>
        <v>287.3184</v>
      </c>
      <c r="H1430" s="3">
        <f t="shared" si="41"/>
        <v>0.13999999999987267</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356491.43000000005</v>
      </c>
      <c r="D1431" s="2">
        <f>'RAS-funkcijski'!E35</f>
        <v>218878.25</v>
      </c>
      <c r="E1431" s="2">
        <v>0</v>
      </c>
      <c r="F1431" s="2">
        <v>0</v>
      </c>
      <c r="G1431" s="3">
        <f t="shared" si="52"/>
        <v>24621.685830000002</v>
      </c>
      <c r="H1431" s="3">
        <f t="shared" si="41"/>
        <v>0.68000000005122274</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10791.75</v>
      </c>
      <c r="D1432" s="2">
        <f>'RAS-funkcijski'!E36</f>
        <v>5000</v>
      </c>
      <c r="E1432" s="2">
        <v>0</v>
      </c>
      <c r="F1432" s="2">
        <v>0</v>
      </c>
      <c r="G1432" s="3">
        <f t="shared" si="52"/>
        <v>665.33600000000001</v>
      </c>
      <c r="H1432" s="3">
        <f t="shared" si="41"/>
        <v>0.25</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7500</v>
      </c>
      <c r="D1433" s="2">
        <f>'RAS-funkcijski'!E37</f>
        <v>5000</v>
      </c>
      <c r="E1433" s="2">
        <v>0</v>
      </c>
      <c r="F1433" s="2">
        <v>0</v>
      </c>
      <c r="G1433" s="3">
        <f t="shared" si="52"/>
        <v>577.5</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3291.75</v>
      </c>
      <c r="D1434" s="2">
        <f>'RAS-funkcijski'!E38</f>
        <v>0</v>
      </c>
      <c r="E1434" s="2">
        <v>0</v>
      </c>
      <c r="F1434" s="2">
        <v>0</v>
      </c>
      <c r="G1434" s="3">
        <f t="shared" si="52"/>
        <v>111.91950000000001</v>
      </c>
      <c r="H1434" s="3">
        <f t="shared" si="41"/>
        <v>0.25</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13685.4</v>
      </c>
      <c r="D1435" s="2">
        <f>'RAS-funkcijski'!E39</f>
        <v>92065.29</v>
      </c>
      <c r="E1435" s="2">
        <v>0</v>
      </c>
      <c r="F1435" s="2">
        <v>0</v>
      </c>
      <c r="G1435" s="3">
        <f t="shared" si="52"/>
        <v>6923.5593000000008</v>
      </c>
      <c r="H1435" s="3">
        <f t="shared" si="41"/>
        <v>0.68999999999323336</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13685.4</v>
      </c>
      <c r="D1436" s="2">
        <f>'RAS-funkcijski'!E40</f>
        <v>92065.29</v>
      </c>
      <c r="E1436" s="2">
        <v>0</v>
      </c>
      <c r="F1436" s="2">
        <v>0</v>
      </c>
      <c r="G1436" s="3">
        <f t="shared" si="52"/>
        <v>7121.3752799999993</v>
      </c>
      <c r="H1436" s="3">
        <f t="shared" si="41"/>
        <v>0.68999999999323336</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274716.39</v>
      </c>
      <c r="D1450" s="2">
        <f>'RAS-funkcijski'!E54</f>
        <v>59988.1</v>
      </c>
      <c r="E1450" s="2">
        <v>0</v>
      </c>
      <c r="F1450" s="2">
        <v>0</v>
      </c>
      <c r="G1450" s="3">
        <f t="shared" si="52"/>
        <v>19734.629500000003</v>
      </c>
      <c r="H1450" s="3">
        <f t="shared" si="63"/>
        <v>0.49000000001251465</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274716.39</v>
      </c>
      <c r="D1451" s="2">
        <f>'RAS-funkcijski'!E55</f>
        <v>59988.1</v>
      </c>
      <c r="E1451" s="2">
        <v>0</v>
      </c>
      <c r="F1451" s="2">
        <v>0</v>
      </c>
      <c r="G1451" s="3">
        <f t="shared" si="52"/>
        <v>20129.322089999998</v>
      </c>
      <c r="H1451" s="3">
        <f t="shared" si="63"/>
        <v>0.49000000001251465</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57297.89</v>
      </c>
      <c r="D1457" s="2">
        <f>'RAS-funkcijski'!E61</f>
        <v>54774.8</v>
      </c>
      <c r="E1457" s="2">
        <v>0</v>
      </c>
      <c r="F1457" s="2">
        <v>0</v>
      </c>
      <c r="G1457" s="3">
        <f t="shared" si="52"/>
        <v>9510.3069300000006</v>
      </c>
      <c r="H1457" s="3">
        <f t="shared" si="63"/>
        <v>0.30999999999767169</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10855.7</v>
      </c>
      <c r="D1460" s="2">
        <f>'RAS-funkcijski'!E64</f>
        <v>22897.31</v>
      </c>
      <c r="E1460" s="2">
        <v>0</v>
      </c>
      <c r="F1460" s="2">
        <v>0</v>
      </c>
      <c r="G1460" s="3">
        <f t="shared" si="52"/>
        <v>3399.0192000000002</v>
      </c>
      <c r="H1460" s="3">
        <f t="shared" si="63"/>
        <v>0.61000000000058208</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46442.19</v>
      </c>
      <c r="D1461" s="2">
        <f>'RAS-funkcijski'!E65</f>
        <v>31877.49</v>
      </c>
      <c r="E1461" s="2">
        <v>0</v>
      </c>
      <c r="F1461" s="2">
        <v>0</v>
      </c>
      <c r="G1461" s="3">
        <f t="shared" si="52"/>
        <v>6722.0273699999998</v>
      </c>
      <c r="H1461" s="3">
        <f t="shared" si="63"/>
        <v>0.68000000000392902</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7050.06</v>
      </c>
      <c r="E1470" s="2">
        <v>0</v>
      </c>
      <c r="F1470" s="2">
        <v>0</v>
      </c>
      <c r="G1470" s="3">
        <f t="shared" si="52"/>
        <v>987.00840000000017</v>
      </c>
      <c r="H1470" s="3">
        <f t="shared" si="63"/>
        <v>6.0000000000400178E-2</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230335.61</v>
      </c>
      <c r="D1471" s="2">
        <f>'RAS-funkcijski'!E75</f>
        <v>242971.15</v>
      </c>
      <c r="E1471" s="2">
        <v>0</v>
      </c>
      <c r="F1471" s="2">
        <v>0</v>
      </c>
      <c r="G1471" s="3">
        <f t="shared" si="52"/>
        <v>50855.731609999995</v>
      </c>
      <c r="H1471" s="3">
        <f t="shared" si="63"/>
        <v>0.54000000000814907</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230335.61</v>
      </c>
      <c r="D1472" s="2">
        <f>'RAS-funkcijski'!E76</f>
        <v>242971.15</v>
      </c>
      <c r="E1472" s="2">
        <v>0</v>
      </c>
      <c r="F1472" s="2">
        <v>0</v>
      </c>
      <c r="G1472" s="3">
        <f t="shared" si="52"/>
        <v>51572.009519999992</v>
      </c>
      <c r="H1472" s="3">
        <f t="shared" si="63"/>
        <v>0.54000000000814907</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293718.56</v>
      </c>
      <c r="D1478" s="2">
        <f>'RAS-funkcijski'!E82</f>
        <v>156713.9</v>
      </c>
      <c r="E1478" s="2">
        <v>0</v>
      </c>
      <c r="F1478" s="2">
        <v>0</v>
      </c>
      <c r="G1478" s="3">
        <f t="shared" si="52"/>
        <v>47357.416079999995</v>
      </c>
      <c r="H1478" s="3">
        <f t="shared" si="63"/>
        <v>0.54000000000814907</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11500</v>
      </c>
      <c r="D1479" s="2">
        <f>'RAS-funkcijski'!E83</f>
        <v>31875</v>
      </c>
      <c r="E1479" s="2">
        <v>0</v>
      </c>
      <c r="F1479" s="2">
        <v>0</v>
      </c>
      <c r="G1479" s="3">
        <f t="shared" si="52"/>
        <v>5944.75</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1322.7</v>
      </c>
      <c r="D1480" s="2">
        <f>'RAS-funkcijski'!E84</f>
        <v>5685.2</v>
      </c>
      <c r="E1480" s="2">
        <v>0</v>
      </c>
      <c r="F1480" s="2">
        <v>0</v>
      </c>
      <c r="G1480" s="3">
        <f t="shared" si="52"/>
        <v>1015.448</v>
      </c>
      <c r="H1480" s="3">
        <f t="shared" si="63"/>
        <v>0.49999999999977263</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83793.45</v>
      </c>
      <c r="D1482" s="2">
        <f>'RAS-funkcijski'!E86</f>
        <v>65384.43</v>
      </c>
      <c r="E1482" s="2">
        <v>0</v>
      </c>
      <c r="F1482" s="2">
        <v>0</v>
      </c>
      <c r="G1482" s="3">
        <f t="shared" si="52"/>
        <v>17594.109420000001</v>
      </c>
      <c r="H1482" s="3">
        <f t="shared" si="63"/>
        <v>0.87999999999738066</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197102.41</v>
      </c>
      <c r="D1484" s="2">
        <f>'RAS-funkcijski'!E88</f>
        <v>53769.27</v>
      </c>
      <c r="E1484" s="2">
        <v>0</v>
      </c>
      <c r="F1484" s="2">
        <v>0</v>
      </c>
      <c r="G1484" s="3">
        <f t="shared" si="52"/>
        <v>25589.839800000002</v>
      </c>
      <c r="H1484" s="3">
        <f t="shared" si="63"/>
        <v>0.68000000000029104</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65325.45</v>
      </c>
      <c r="D1485" s="2">
        <f>'RAS-funkcijski'!E89</f>
        <v>28865.279999999999</v>
      </c>
      <c r="E1485" s="2">
        <v>0</v>
      </c>
      <c r="F1485" s="2">
        <v>0</v>
      </c>
      <c r="G1485" s="3">
        <f t="shared" si="52"/>
        <v>10459.760850000001</v>
      </c>
      <c r="H1485" s="3">
        <f t="shared" si="63"/>
        <v>0.72999999999592546</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65325.45</v>
      </c>
      <c r="D1502" s="2">
        <f>'RAS-funkcijski'!E106</f>
        <v>28865.279999999999</v>
      </c>
      <c r="E1502" s="2">
        <v>0</v>
      </c>
      <c r="F1502" s="2">
        <v>0</v>
      </c>
      <c r="G1502" s="3">
        <f t="shared" si="52"/>
        <v>12551.713019999999</v>
      </c>
      <c r="H1502" s="3">
        <f t="shared" si="63"/>
        <v>0.72999999999592546</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261408.50000000003</v>
      </c>
      <c r="D1503" s="2">
        <f>'RAS-funkcijski'!E107</f>
        <v>144958.54999999999</v>
      </c>
      <c r="E1503" s="2">
        <v>0</v>
      </c>
      <c r="F1503" s="2">
        <v>0</v>
      </c>
      <c r="G1503" s="3">
        <f t="shared" si="52"/>
        <v>56786.536800000002</v>
      </c>
      <c r="H1503" s="3">
        <f t="shared" si="63"/>
        <v>0.9499999999825377</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103095.64</v>
      </c>
      <c r="D1504" s="2">
        <f>'RAS-funkcijski'!E108</f>
        <v>94278.93</v>
      </c>
      <c r="E1504" s="2">
        <v>0</v>
      </c>
      <c r="F1504" s="2">
        <v>0</v>
      </c>
      <c r="G1504" s="3">
        <f t="shared" si="52"/>
        <v>30331.963999999996</v>
      </c>
      <c r="H1504" s="3">
        <f t="shared" si="63"/>
        <v>0.430000000007567</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141743.76</v>
      </c>
      <c r="D1505" s="2">
        <f>'RAS-funkcijski'!E109</f>
        <v>43679.62</v>
      </c>
      <c r="E1505" s="2">
        <v>0</v>
      </c>
      <c r="F1505" s="2">
        <v>0</v>
      </c>
      <c r="G1505" s="3">
        <f t="shared" si="52"/>
        <v>24055.815000000002</v>
      </c>
      <c r="H1505" s="3">
        <f t="shared" si="63"/>
        <v>0.61999999998806743</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16569.099999999999</v>
      </c>
      <c r="D1507" s="2">
        <f>'RAS-funkcijski'!E111</f>
        <v>7000</v>
      </c>
      <c r="E1507" s="2">
        <v>0</v>
      </c>
      <c r="F1507" s="2">
        <v>0</v>
      </c>
      <c r="G1507" s="3">
        <f t="shared" si="52"/>
        <v>3270.8936999999996</v>
      </c>
      <c r="H1507" s="3">
        <f t="shared" si="63"/>
        <v>9.9999999998544808E-2</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463862.75</v>
      </c>
      <c r="D1510" s="2">
        <f>'RAS-funkcijski'!E114</f>
        <v>889999.65999999992</v>
      </c>
      <c r="E1510" s="2">
        <v>0</v>
      </c>
      <c r="F1510" s="2">
        <v>0</v>
      </c>
      <c r="G1510" s="3">
        <f t="shared" si="52"/>
        <v>246824.82769999997</v>
      </c>
      <c r="H1510" s="3">
        <f t="shared" si="63"/>
        <v>0.59000000008381903</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397422.75</v>
      </c>
      <c r="D1511" s="2">
        <f>'RAS-funkcijski'!E115</f>
        <v>818909.65999999992</v>
      </c>
      <c r="E1511" s="2">
        <v>0</v>
      </c>
      <c r="F1511" s="2">
        <v>0</v>
      </c>
      <c r="G1511" s="3">
        <f t="shared" si="52"/>
        <v>225911.86976999999</v>
      </c>
      <c r="H1511" s="3">
        <f t="shared" si="63"/>
        <v>0.59000000008381903</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387145.3</v>
      </c>
      <c r="D1512" s="2">
        <f>'RAS-funkcijski'!E116</f>
        <v>789210.45</v>
      </c>
      <c r="E1512" s="2">
        <v>0</v>
      </c>
      <c r="F1512" s="2">
        <v>0</v>
      </c>
      <c r="G1512" s="3">
        <f t="shared" si="52"/>
        <v>220143.41440000001</v>
      </c>
      <c r="H1512" s="3">
        <f t="shared" si="63"/>
        <v>0.74999999994179234</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10277.450000000001</v>
      </c>
      <c r="D1513" s="2">
        <f>'RAS-funkcijski'!E117</f>
        <v>29699.21</v>
      </c>
      <c r="E1513" s="2">
        <v>0</v>
      </c>
      <c r="F1513" s="2">
        <v>0</v>
      </c>
      <c r="G1513" s="3">
        <f t="shared" si="52"/>
        <v>7873.3733099999999</v>
      </c>
      <c r="H1513" s="3">
        <f t="shared" si="63"/>
        <v>0.65999999999985448</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66440</v>
      </c>
      <c r="D1514" s="2">
        <f>'RAS-funkcijski'!E118</f>
        <v>71090</v>
      </c>
      <c r="E1514" s="2">
        <v>0</v>
      </c>
      <c r="F1514" s="2">
        <v>0</v>
      </c>
      <c r="G1514" s="3">
        <f t="shared" si="52"/>
        <v>23782.68</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66440</v>
      </c>
      <c r="D1516" s="2">
        <f>'RAS-funkcijski'!E120</f>
        <v>71090</v>
      </c>
      <c r="E1516" s="2">
        <v>0</v>
      </c>
      <c r="F1516" s="2">
        <v>0</v>
      </c>
      <c r="G1516" s="3">
        <f t="shared" si="52"/>
        <v>24199.920000000002</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364819.62</v>
      </c>
      <c r="D1525" s="2">
        <f>'RAS-funkcijski'!E129</f>
        <v>423345.29000000004</v>
      </c>
      <c r="E1525" s="2">
        <v>0</v>
      </c>
      <c r="F1525" s="2">
        <v>0</v>
      </c>
      <c r="G1525" s="3">
        <f t="shared" si="52"/>
        <v>151438.77500000002</v>
      </c>
      <c r="H1525" s="3">
        <f t="shared" si="63"/>
        <v>0.67000000004190952</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21850.36</v>
      </c>
      <c r="D1526" s="2">
        <f>'RAS-funkcijski'!E130</f>
        <v>48731.25</v>
      </c>
      <c r="E1526" s="2">
        <v>0</v>
      </c>
      <c r="F1526" s="2">
        <v>0</v>
      </c>
      <c r="G1526" s="3">
        <f t="shared" si="52"/>
        <v>15033.42036</v>
      </c>
      <c r="H1526" s="3">
        <f t="shared" si="63"/>
        <v>0.61000000000058208</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21850.36</v>
      </c>
      <c r="D1527" s="2">
        <f>'RAS-funkcijski'!E131</f>
        <v>48731.25</v>
      </c>
      <c r="E1527" s="2">
        <v>0</v>
      </c>
      <c r="F1527" s="2">
        <v>0</v>
      </c>
      <c r="G1527" s="3">
        <f t="shared" si="52"/>
        <v>15152.733219999998</v>
      </c>
      <c r="H1527" s="3">
        <f t="shared" si="63"/>
        <v>0.61000000000058208</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4200</v>
      </c>
      <c r="D1529" s="2">
        <f>'RAS-funkcijski'!E133</f>
        <v>5500</v>
      </c>
      <c r="E1529" s="2">
        <v>0</v>
      </c>
      <c r="F1529" s="2">
        <v>0</v>
      </c>
      <c r="G1529" s="3">
        <f t="shared" si="52"/>
        <v>1960.8000000000002</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15000</v>
      </c>
      <c r="D1531" s="2">
        <f>'RAS-funkcijski'!E135</f>
        <v>16000</v>
      </c>
      <c r="E1531" s="2">
        <v>0</v>
      </c>
      <c r="F1531" s="2">
        <v>0</v>
      </c>
      <c r="G1531" s="3">
        <f t="shared" si="52"/>
        <v>6157</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40306.04</v>
      </c>
      <c r="D1532" s="2">
        <f>'RAS-funkcijski'!E136</f>
        <v>45476.94</v>
      </c>
      <c r="E1532" s="2">
        <v>0</v>
      </c>
      <c r="F1532" s="2">
        <v>0</v>
      </c>
      <c r="G1532" s="3">
        <f t="shared" si="52"/>
        <v>17326.309440000001</v>
      </c>
      <c r="H1532" s="3">
        <f t="shared" si="63"/>
        <v>9.9999999998544808E-2</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76898.95</v>
      </c>
      <c r="D1533" s="2">
        <f>'RAS-funkcijski'!E137</f>
        <v>125570.57</v>
      </c>
      <c r="E1533" s="2">
        <v>0</v>
      </c>
      <c r="F1533" s="2">
        <v>0</v>
      </c>
      <c r="G1533" s="3">
        <f t="shared" si="52"/>
        <v>43629.331970000007</v>
      </c>
      <c r="H1533" s="3">
        <f t="shared" si="63"/>
        <v>0.47999999999592546</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206564.27</v>
      </c>
      <c r="D1536" s="2">
        <f>'RAS-funkcijski'!E140</f>
        <v>182066.53</v>
      </c>
      <c r="E1536" s="2">
        <v>0</v>
      </c>
      <c r="F1536" s="2">
        <v>0</v>
      </c>
      <c r="G1536" s="3">
        <f t="shared" si="52"/>
        <v>77614.836880000003</v>
      </c>
      <c r="H1536" s="3">
        <f t="shared" si="63"/>
        <v>0.73999999999068677</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2799445.4400000004</v>
      </c>
      <c r="D1537" s="14">
        <f>'RAS-funkcijski'!E141</f>
        <v>2923811.75</v>
      </c>
      <c r="E1537" s="14">
        <v>0</v>
      </c>
      <c r="F1537" s="14">
        <v>0</v>
      </c>
      <c r="G1537" s="15">
        <f t="shared" si="52"/>
        <v>1184648.44478</v>
      </c>
      <c r="H1537" s="15">
        <f t="shared" si="63"/>
        <v>0.69000000040978193</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433109.6</v>
      </c>
      <c r="E1538" s="7">
        <v>0</v>
      </c>
      <c r="F1538" s="7">
        <v>0</v>
      </c>
      <c r="G1538" s="8">
        <f t="shared" si="52"/>
        <v>866.2192</v>
      </c>
      <c r="H1538" s="8">
        <f t="shared" si="63"/>
        <v>0.40000000002328306</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433085.11</v>
      </c>
      <c r="E1539" s="2">
        <v>0</v>
      </c>
      <c r="F1539" s="2">
        <v>0</v>
      </c>
      <c r="G1539" s="3">
        <f t="shared" si="52"/>
        <v>1732.3404399999999</v>
      </c>
      <c r="H1539" s="3">
        <f t="shared" si="63"/>
        <v>0.10999999998603016</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433085.11</v>
      </c>
      <c r="E1540" s="2">
        <v>0</v>
      </c>
      <c r="F1540" s="2">
        <v>0</v>
      </c>
      <c r="G1540" s="3">
        <f t="shared" si="52"/>
        <v>2598.5106599999999</v>
      </c>
      <c r="H1540" s="3">
        <f t="shared" si="63"/>
        <v>0.10999999998603016</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433085.11</v>
      </c>
      <c r="E1542" s="2">
        <v>0</v>
      </c>
      <c r="F1542" s="2">
        <v>0</v>
      </c>
      <c r="G1542" s="3">
        <f t="shared" si="52"/>
        <v>4330.8510999999999</v>
      </c>
      <c r="H1542" s="3">
        <f t="shared" si="63"/>
        <v>0.10999999998603016</v>
      </c>
      <c r="I1542" s="11">
        <f t="shared" si="64"/>
        <v>476.3936209394987</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24.49</v>
      </c>
      <c r="E1555" s="2">
        <v>0</v>
      </c>
      <c r="F1555" s="2">
        <v>0</v>
      </c>
      <c r="G1555" s="3">
        <f t="shared" si="52"/>
        <v>0.88163999999999987</v>
      </c>
      <c r="H1555" s="3">
        <f t="shared" si="63"/>
        <v>0.48999999999999844</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24.49</v>
      </c>
      <c r="E1556" s="2">
        <v>0</v>
      </c>
      <c r="F1556" s="2">
        <v>0</v>
      </c>
      <c r="G1556" s="3">
        <f t="shared" si="52"/>
        <v>0.93061999999999989</v>
      </c>
      <c r="H1556" s="3">
        <f t="shared" si="63"/>
        <v>0.48999999999999844</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24.49</v>
      </c>
      <c r="E1558" s="2">
        <v>0</v>
      </c>
      <c r="F1558" s="2">
        <v>0</v>
      </c>
      <c r="G1558" s="3">
        <f t="shared" si="52"/>
        <v>1.02858</v>
      </c>
      <c r="H1558" s="3">
        <f t="shared" si="63"/>
        <v>0.48999999999999844</v>
      </c>
      <c r="I1558" s="11">
        <f t="shared" si="66"/>
        <v>0.50400419999999846</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1992930.71</v>
      </c>
      <c r="D1582" s="7"/>
      <c r="E1582" s="7">
        <v>0</v>
      </c>
      <c r="F1582" s="7">
        <v>0</v>
      </c>
      <c r="G1582" s="8">
        <f t="shared" ref="G1582:G1686" si="70">B1582/1000*C1582</f>
        <v>1992.9307100000001</v>
      </c>
      <c r="H1582" s="8">
        <f t="shared" ref="H1582:H1686" si="71">ABS(C1582-ROUND(C1582,0))</f>
        <v>0.2900000000372529</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3111454.4000000004</v>
      </c>
      <c r="D1583" s="2">
        <v>0</v>
      </c>
      <c r="E1583" s="2">
        <v>0</v>
      </c>
      <c r="F1583" s="2">
        <v>0</v>
      </c>
      <c r="G1583" s="3">
        <f t="shared" si="70"/>
        <v>6222.9088000000011</v>
      </c>
      <c r="H1583" s="3">
        <f t="shared" si="71"/>
        <v>0.40000000037252903</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2457010.1800000002</v>
      </c>
      <c r="D1585" s="2">
        <v>0</v>
      </c>
      <c r="E1585" s="2">
        <v>0</v>
      </c>
      <c r="F1585" s="2">
        <v>0</v>
      </c>
      <c r="G1585" s="3">
        <f t="shared" si="70"/>
        <v>9828.0407200000009</v>
      </c>
      <c r="H1585" s="3">
        <f t="shared" si="71"/>
        <v>0.18000000016763806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763511.7</v>
      </c>
      <c r="D1586" s="2">
        <v>0</v>
      </c>
      <c r="E1586" s="2">
        <v>0</v>
      </c>
      <c r="F1586" s="2">
        <v>0</v>
      </c>
      <c r="G1586" s="3">
        <f t="shared" si="70"/>
        <v>3817.5584999999996</v>
      </c>
      <c r="H1586" s="3">
        <f t="shared" si="71"/>
        <v>0.30000000004656613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815291.06</v>
      </c>
      <c r="D1587" s="2">
        <v>0</v>
      </c>
      <c r="E1587" s="2">
        <v>0</v>
      </c>
      <c r="F1587" s="2">
        <v>0</v>
      </c>
      <c r="G1587" s="3">
        <f t="shared" si="70"/>
        <v>4891.7463600000001</v>
      </c>
      <c r="H1587" s="3">
        <f t="shared" si="71"/>
        <v>6.0000000055879354E-2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37200.57</v>
      </c>
      <c r="D1588" s="2">
        <v>0</v>
      </c>
      <c r="E1588" s="2">
        <v>0</v>
      </c>
      <c r="F1588" s="2">
        <v>0</v>
      </c>
      <c r="G1588" s="3">
        <f t="shared" si="70"/>
        <v>260.40399000000002</v>
      </c>
      <c r="H1588" s="3">
        <f t="shared" si="71"/>
        <v>0.43000000000029104</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101757.38</v>
      </c>
      <c r="D1589" s="2">
        <v>0</v>
      </c>
      <c r="E1589" s="2">
        <v>0</v>
      </c>
      <c r="F1589" s="2">
        <v>0</v>
      </c>
      <c r="G1589" s="3">
        <f t="shared" si="70"/>
        <v>814.0590400000001</v>
      </c>
      <c r="H1589" s="3">
        <f t="shared" si="71"/>
        <v>0.38000000000465661</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25339.94</v>
      </c>
      <c r="D1590" s="2">
        <v>0</v>
      </c>
      <c r="E1590" s="2">
        <v>0</v>
      </c>
      <c r="F1590" s="2">
        <v>0</v>
      </c>
      <c r="G1590" s="3">
        <f>B1590/1000*C1590</f>
        <v>228.05945999999997</v>
      </c>
      <c r="H1590" s="3">
        <f>ABS(C1590-ROUND(C1590,0))</f>
        <v>6.0000000001309672E-2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399047.7</v>
      </c>
      <c r="D1591" s="2">
        <v>0</v>
      </c>
      <c r="E1591" s="2">
        <v>0</v>
      </c>
      <c r="F1591" s="2">
        <v>0</v>
      </c>
      <c r="G1591" s="3">
        <f t="shared" si="70"/>
        <v>3990.4770000000003</v>
      </c>
      <c r="H1591" s="3">
        <f t="shared" si="71"/>
        <v>0.29999999998835847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251926.22</v>
      </c>
      <c r="D1592" s="2">
        <v>0</v>
      </c>
      <c r="E1592" s="2">
        <v>0</v>
      </c>
      <c r="F1592" s="2">
        <v>0</v>
      </c>
      <c r="G1592" s="3">
        <f t="shared" si="70"/>
        <v>2771.18842</v>
      </c>
      <c r="H1592" s="3">
        <f t="shared" si="71"/>
        <v>0.22000000000116415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62935.61</v>
      </c>
      <c r="D1593" s="2">
        <v>0</v>
      </c>
      <c r="E1593" s="2">
        <v>0</v>
      </c>
      <c r="F1593" s="2">
        <v>0</v>
      </c>
      <c r="G1593" s="3">
        <f t="shared" si="70"/>
        <v>755.22732000000008</v>
      </c>
      <c r="H1593" s="3">
        <f t="shared" si="71"/>
        <v>0.38999999999941792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280346.77</v>
      </c>
      <c r="D1594" s="2">
        <v>0</v>
      </c>
      <c r="E1594" s="2">
        <v>0</v>
      </c>
      <c r="F1594" s="2">
        <v>0</v>
      </c>
      <c r="G1594" s="3">
        <f t="shared" si="70"/>
        <v>3644.50801</v>
      </c>
      <c r="H1594" s="3">
        <f t="shared" si="71"/>
        <v>0.22999999998137355</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190159.49</v>
      </c>
      <c r="D1595" s="2">
        <v>0</v>
      </c>
      <c r="E1595" s="2">
        <v>0</v>
      </c>
      <c r="F1595" s="2">
        <v>0</v>
      </c>
      <c r="G1595" s="3">
        <f t="shared" si="70"/>
        <v>2662.2328600000001</v>
      </c>
      <c r="H1595" s="3">
        <f t="shared" si="71"/>
        <v>0.48999999999068677</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190159.49</v>
      </c>
      <c r="D1599" s="2">
        <v>0</v>
      </c>
      <c r="E1599" s="2">
        <v>0</v>
      </c>
      <c r="F1599" s="2">
        <v>0</v>
      </c>
      <c r="G1599" s="3">
        <f t="shared" si="70"/>
        <v>3422.8708199999996</v>
      </c>
      <c r="H1599" s="3">
        <f t="shared" si="71"/>
        <v>0.48999999999068677</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183937.96</v>
      </c>
      <c r="D1601" s="2">
        <v>0</v>
      </c>
      <c r="E1601" s="2">
        <v>0</v>
      </c>
      <c r="F1601" s="2">
        <v>0</v>
      </c>
      <c r="G1601" s="3">
        <f>B1601/1000*C1601</f>
        <v>3678.7592</v>
      </c>
      <c r="H1601" s="3">
        <f>ABS(C1601-ROUND(C1601,0))</f>
        <v>4.0000000008149073E-2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2499998.5900000003</v>
      </c>
      <c r="D1602" s="2">
        <v>0</v>
      </c>
      <c r="E1602" s="2">
        <v>0</v>
      </c>
      <c r="F1602" s="2">
        <v>0</v>
      </c>
      <c r="G1602" s="3">
        <f t="shared" si="70"/>
        <v>52499.97039000001</v>
      </c>
      <c r="H1602" s="3">
        <f t="shared" si="71"/>
        <v>0.40999999968335032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2130721.77</v>
      </c>
      <c r="D1604" s="2">
        <v>0</v>
      </c>
      <c r="E1604" s="2">
        <v>0</v>
      </c>
      <c r="F1604" s="2">
        <v>0</v>
      </c>
      <c r="G1604" s="3">
        <f t="shared" si="70"/>
        <v>49006.600709999999</v>
      </c>
      <c r="H1604" s="3">
        <f t="shared" si="71"/>
        <v>0.22999999998137355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717516.27</v>
      </c>
      <c r="D1605" s="2">
        <v>0</v>
      </c>
      <c r="E1605" s="2">
        <v>0</v>
      </c>
      <c r="F1605" s="2">
        <v>0</v>
      </c>
      <c r="G1605" s="3">
        <f t="shared" si="70"/>
        <v>17220.390480000002</v>
      </c>
      <c r="H1605" s="3">
        <f t="shared" si="71"/>
        <v>0.27000000001862645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842288.1</v>
      </c>
      <c r="D1606" s="2">
        <v>0</v>
      </c>
      <c r="E1606" s="2">
        <v>0</v>
      </c>
      <c r="F1606" s="2">
        <v>0</v>
      </c>
      <c r="G1606" s="3">
        <f t="shared" si="70"/>
        <v>21057.202499999999</v>
      </c>
      <c r="H1606" s="3">
        <f t="shared" si="71"/>
        <v>9.9999999976716936E-2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34318.28</v>
      </c>
      <c r="D1607" s="2">
        <v>0</v>
      </c>
      <c r="E1607" s="2">
        <v>0</v>
      </c>
      <c r="F1607" s="2">
        <v>0</v>
      </c>
      <c r="G1607" s="3">
        <f t="shared" si="70"/>
        <v>892.27527999999995</v>
      </c>
      <c r="H1607" s="3">
        <f t="shared" si="71"/>
        <v>0.27999999999883585</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4000</v>
      </c>
      <c r="D1608" s="2">
        <v>0</v>
      </c>
      <c r="E1608" s="2">
        <v>0</v>
      </c>
      <c r="F1608" s="2">
        <v>0</v>
      </c>
      <c r="G1608" s="3">
        <f t="shared" si="70"/>
        <v>108</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18039.79</v>
      </c>
      <c r="D1609" s="2">
        <v>0</v>
      </c>
      <c r="E1609" s="2">
        <v>0</v>
      </c>
      <c r="F1609" s="2">
        <v>0</v>
      </c>
      <c r="G1609" s="3">
        <f>B1609/1000*C1609</f>
        <v>505.11412000000001</v>
      </c>
      <c r="H1609" s="3">
        <f>ABS(C1609-ROUND(C1609,0))</f>
        <v>0.20999999999912689</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258186.68</v>
      </c>
      <c r="D1610" s="2">
        <v>0</v>
      </c>
      <c r="E1610" s="2">
        <v>0</v>
      </c>
      <c r="F1610" s="2">
        <v>0</v>
      </c>
      <c r="G1610" s="3">
        <f t="shared" si="70"/>
        <v>7487.4137200000005</v>
      </c>
      <c r="H1610" s="3">
        <f t="shared" si="71"/>
        <v>0.32000000000698492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185461.49</v>
      </c>
      <c r="D1611" s="2">
        <v>0</v>
      </c>
      <c r="E1611" s="2">
        <v>0</v>
      </c>
      <c r="F1611" s="2">
        <v>0</v>
      </c>
      <c r="G1611" s="3">
        <f t="shared" si="70"/>
        <v>5563.8446999999996</v>
      </c>
      <c r="H1611" s="3">
        <f t="shared" si="71"/>
        <v>0.48999999999068677</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70911.16</v>
      </c>
      <c r="D1612" s="2">
        <v>0</v>
      </c>
      <c r="E1612" s="2">
        <v>0</v>
      </c>
      <c r="F1612" s="2">
        <v>0</v>
      </c>
      <c r="G1612" s="3">
        <f t="shared" si="70"/>
        <v>2198.2459600000002</v>
      </c>
      <c r="H1612" s="3">
        <f t="shared" si="71"/>
        <v>0.16000000000349246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191522.37</v>
      </c>
      <c r="D1613" s="2">
        <v>0</v>
      </c>
      <c r="E1613" s="2">
        <v>0</v>
      </c>
      <c r="F1613" s="2">
        <v>0</v>
      </c>
      <c r="G1613" s="3">
        <f t="shared" si="70"/>
        <v>6128.7158399999998</v>
      </c>
      <c r="H1613" s="3">
        <f t="shared" si="71"/>
        <v>0.36999999999534339</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170564.02</v>
      </c>
      <c r="D1614" s="2">
        <v>0</v>
      </c>
      <c r="E1614" s="2">
        <v>0</v>
      </c>
      <c r="F1614" s="2">
        <v>0</v>
      </c>
      <c r="G1614" s="3">
        <f t="shared" si="70"/>
        <v>5628.6126599999998</v>
      </c>
      <c r="H1614" s="3">
        <f t="shared" si="71"/>
        <v>1.9999999989522621E-2</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170564.02</v>
      </c>
      <c r="D1618" s="2">
        <v>0</v>
      </c>
      <c r="E1618" s="2">
        <v>0</v>
      </c>
      <c r="F1618" s="2">
        <v>0</v>
      </c>
      <c r="G1618" s="3">
        <f t="shared" si="70"/>
        <v>6310.868739999999</v>
      </c>
      <c r="H1618" s="3">
        <f t="shared" si="71"/>
        <v>1.9999999989522621E-2</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7190.43</v>
      </c>
      <c r="D1620" s="2">
        <v>0</v>
      </c>
      <c r="E1620" s="2">
        <v>0</v>
      </c>
      <c r="F1620" s="2">
        <v>0</v>
      </c>
      <c r="G1620" s="3">
        <f>B1620/1000*C1620</f>
        <v>280.42677000000003</v>
      </c>
      <c r="H1620" s="3">
        <f>ABS(C1620-ROUND(C1620,0))</f>
        <v>0.43000000000029104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2604386.52</v>
      </c>
      <c r="D1621" s="2">
        <v>0</v>
      </c>
      <c r="E1621" s="2">
        <v>0</v>
      </c>
      <c r="F1621" s="2">
        <v>0</v>
      </c>
      <c r="G1621" s="3">
        <f t="shared" si="70"/>
        <v>104175.4608</v>
      </c>
      <c r="H1621" s="3">
        <f t="shared" si="71"/>
        <v>0.47999999998137355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1318550.01</v>
      </c>
      <c r="D1622" s="2">
        <v>0</v>
      </c>
      <c r="E1622" s="2">
        <v>0</v>
      </c>
      <c r="F1622" s="2">
        <v>0</v>
      </c>
      <c r="G1622" s="3">
        <f t="shared" si="70"/>
        <v>54060.550410000003</v>
      </c>
      <c r="H1622" s="3">
        <f t="shared" si="71"/>
        <v>1.0000000009313226E-2</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752905.41</v>
      </c>
      <c r="D1628" s="2">
        <v>0</v>
      </c>
      <c r="E1628" s="2">
        <v>0</v>
      </c>
      <c r="F1628" s="2">
        <v>0</v>
      </c>
      <c r="G1628" s="3">
        <f t="shared" si="70"/>
        <v>35386.554270000001</v>
      </c>
      <c r="H1628" s="3">
        <f t="shared" si="71"/>
        <v>0.41000000003259629</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6600.93</v>
      </c>
      <c r="D1629" s="2">
        <v>0</v>
      </c>
      <c r="E1629" s="2">
        <v>0</v>
      </c>
      <c r="F1629" s="2">
        <v>0</v>
      </c>
      <c r="G1629" s="3">
        <f t="shared" si="70"/>
        <v>316.84464000000003</v>
      </c>
      <c r="H1629" s="3">
        <f t="shared" si="71"/>
        <v>6.9999999999708962E-2</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6600.93</v>
      </c>
      <c r="D1631" s="2">
        <v>0</v>
      </c>
      <c r="E1631" s="2">
        <v>0</v>
      </c>
      <c r="F1631" s="2">
        <v>0</v>
      </c>
      <c r="G1631" s="3">
        <f t="shared" si="70"/>
        <v>330.04650000000004</v>
      </c>
      <c r="H1631" s="3">
        <f t="shared" si="71"/>
        <v>6.9999999999708962E-2</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370943.08</v>
      </c>
      <c r="D1634" s="2">
        <v>0</v>
      </c>
      <c r="E1634" s="2">
        <v>0</v>
      </c>
      <c r="F1634" s="2">
        <v>0</v>
      </c>
      <c r="G1634" s="3">
        <f t="shared" si="70"/>
        <v>19659.983240000001</v>
      </c>
      <c r="H1634" s="3">
        <f t="shared" si="71"/>
        <v>8.0000000016298145E-2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70106.490000000005</v>
      </c>
      <c r="D1635" s="2">
        <v>0</v>
      </c>
      <c r="E1635" s="2">
        <v>0</v>
      </c>
      <c r="F1635" s="2">
        <v>0</v>
      </c>
      <c r="G1635" s="3">
        <f t="shared" si="70"/>
        <v>3785.7504600000002</v>
      </c>
      <c r="H1635" s="3">
        <f t="shared" si="71"/>
        <v>0.49000000000523869</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54355.77</v>
      </c>
      <c r="D1636" s="2">
        <v>0</v>
      </c>
      <c r="E1636" s="2">
        <v>0</v>
      </c>
      <c r="F1636" s="2">
        <v>0</v>
      </c>
      <c r="G1636" s="3">
        <f t="shared" si="70"/>
        <v>2989.5673499999998</v>
      </c>
      <c r="H1636" s="3">
        <f t="shared" si="71"/>
        <v>0.23000000000320142</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145119</v>
      </c>
      <c r="D1637" s="2">
        <v>0</v>
      </c>
      <c r="E1637" s="2">
        <v>0</v>
      </c>
      <c r="F1637" s="2">
        <v>0</v>
      </c>
      <c r="G1637" s="3">
        <f t="shared" si="70"/>
        <v>8126.6639999999998</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101361.82</v>
      </c>
      <c r="D1638" s="2">
        <v>0</v>
      </c>
      <c r="E1638" s="2">
        <v>0</v>
      </c>
      <c r="F1638" s="2">
        <v>0</v>
      </c>
      <c r="G1638" s="3">
        <f t="shared" si="70"/>
        <v>5777.6237400000009</v>
      </c>
      <c r="H1638" s="3">
        <f t="shared" si="71"/>
        <v>0.17999999999301508</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1028.06</v>
      </c>
      <c r="D1639" s="2">
        <v>0</v>
      </c>
      <c r="E1639" s="2">
        <v>0</v>
      </c>
      <c r="F1639" s="2">
        <v>0</v>
      </c>
      <c r="G1639" s="3">
        <f t="shared" si="70"/>
        <v>59.627479999999998</v>
      </c>
      <c r="H1639" s="3">
        <f t="shared" si="71"/>
        <v>5.999999999994543E-2</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459.33</v>
      </c>
      <c r="D1640" s="2">
        <v>0</v>
      </c>
      <c r="E1640" s="2">
        <v>0</v>
      </c>
      <c r="F1640" s="2">
        <v>0</v>
      </c>
      <c r="G1640" s="3">
        <f t="shared" si="70"/>
        <v>27.100469999999998</v>
      </c>
      <c r="H1640" s="3">
        <f t="shared" si="71"/>
        <v>0.32999999999998408</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421.25</v>
      </c>
      <c r="D1641" s="2">
        <v>0</v>
      </c>
      <c r="E1641" s="2">
        <v>0</v>
      </c>
      <c r="F1641" s="2">
        <v>0</v>
      </c>
      <c r="G1641" s="3">
        <f t="shared" si="70"/>
        <v>25.274999999999999</v>
      </c>
      <c r="H1641" s="3">
        <f t="shared" si="71"/>
        <v>0.25</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131.62</v>
      </c>
      <c r="D1642" s="2">
        <v>0</v>
      </c>
      <c r="E1642" s="2">
        <v>0</v>
      </c>
      <c r="F1642" s="2">
        <v>0</v>
      </c>
      <c r="G1642" s="3">
        <f t="shared" si="70"/>
        <v>8.0288199999999996</v>
      </c>
      <c r="H1642" s="3">
        <f t="shared" si="71"/>
        <v>0.37999999999999545</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15.86</v>
      </c>
      <c r="D1643" s="2">
        <v>0</v>
      </c>
      <c r="E1643" s="2">
        <v>0</v>
      </c>
      <c r="F1643" s="2">
        <v>0</v>
      </c>
      <c r="G1643" s="3">
        <f t="shared" si="70"/>
        <v>0.98331999999999997</v>
      </c>
      <c r="H1643" s="3">
        <f t="shared" si="71"/>
        <v>0.14000000000000057</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93268.11</v>
      </c>
      <c r="D1644" s="2">
        <v>0</v>
      </c>
      <c r="E1644" s="2">
        <v>0</v>
      </c>
      <c r="F1644" s="2">
        <v>0</v>
      </c>
      <c r="G1644" s="3">
        <f t="shared" si="70"/>
        <v>5875.8909300000005</v>
      </c>
      <c r="H1644" s="3">
        <f t="shared" si="71"/>
        <v>0.11000000000058208</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1695.97</v>
      </c>
      <c r="D1645" s="2">
        <v>0</v>
      </c>
      <c r="E1645" s="2">
        <v>0</v>
      </c>
      <c r="F1645" s="2">
        <v>0</v>
      </c>
      <c r="G1645" s="3">
        <f t="shared" si="70"/>
        <v>108.54208</v>
      </c>
      <c r="H1645" s="3">
        <f t="shared" si="71"/>
        <v>2.9999999999972715E-2</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90177.5</v>
      </c>
      <c r="D1646" s="2">
        <v>0</v>
      </c>
      <c r="E1646" s="2">
        <v>0</v>
      </c>
      <c r="F1646" s="2">
        <v>0</v>
      </c>
      <c r="G1646" s="3">
        <f t="shared" si="70"/>
        <v>5861.5375000000004</v>
      </c>
      <c r="H1646" s="3">
        <f t="shared" si="71"/>
        <v>0.5</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1394.64</v>
      </c>
      <c r="D1648" s="2">
        <v>0</v>
      </c>
      <c r="E1648" s="2">
        <v>0</v>
      </c>
      <c r="F1648" s="2">
        <v>0</v>
      </c>
      <c r="G1648" s="3">
        <f t="shared" si="70"/>
        <v>93.440880000000007</v>
      </c>
      <c r="H1648" s="3">
        <f t="shared" si="71"/>
        <v>0.35999999999989996</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7300.15</v>
      </c>
      <c r="D1649" s="2">
        <v>0</v>
      </c>
      <c r="E1649" s="2">
        <v>0</v>
      </c>
      <c r="F1649" s="2">
        <v>0</v>
      </c>
      <c r="G1649" s="3">
        <f t="shared" ref="G1649:G1653" si="72">B1649/1000*C1649</f>
        <v>496.41020000000003</v>
      </c>
      <c r="H1649" s="3">
        <f t="shared" ref="H1649:H1653" si="73">ABS(C1649-ROUND(C1649,0))</f>
        <v>0.1499999999996362</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3029.33</v>
      </c>
      <c r="D1650" s="2">
        <v>0</v>
      </c>
      <c r="E1650" s="2">
        <v>0</v>
      </c>
      <c r="F1650" s="2">
        <v>0</v>
      </c>
      <c r="G1650" s="3">
        <f t="shared" si="72"/>
        <v>209.02377000000001</v>
      </c>
      <c r="H1650" s="3">
        <f t="shared" si="73"/>
        <v>0.32999999999992724</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4270.82</v>
      </c>
      <c r="D1651" s="2">
        <v>0</v>
      </c>
      <c r="E1651" s="2">
        <v>0</v>
      </c>
      <c r="F1651" s="2">
        <v>0</v>
      </c>
      <c r="G1651" s="3">
        <f t="shared" si="72"/>
        <v>298.95740000000001</v>
      </c>
      <c r="H1651" s="3">
        <f t="shared" si="73"/>
        <v>0.18000000000029104</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199923.8</v>
      </c>
      <c r="D1654" s="2">
        <v>0</v>
      </c>
      <c r="E1654" s="2">
        <v>0</v>
      </c>
      <c r="F1654" s="2">
        <v>0</v>
      </c>
      <c r="G1654" s="3">
        <f t="shared" si="70"/>
        <v>14594.437399999999</v>
      </c>
      <c r="H1654" s="3">
        <f t="shared" si="71"/>
        <v>0.20000000001164153</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9415.27</v>
      </c>
      <c r="D1655" s="2">
        <v>0</v>
      </c>
      <c r="E1655" s="2">
        <v>0</v>
      </c>
      <c r="F1655" s="2">
        <v>0</v>
      </c>
      <c r="G1655" s="3">
        <f t="shared" si="70"/>
        <v>696.72997999999995</v>
      </c>
      <c r="H1655" s="3">
        <f t="shared" si="71"/>
        <v>0.27000000000043656</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19885.29</v>
      </c>
      <c r="D1656" s="2">
        <v>0</v>
      </c>
      <c r="E1656" s="2">
        <v>0</v>
      </c>
      <c r="F1656" s="2">
        <v>0</v>
      </c>
      <c r="G1656" s="3">
        <f t="shared" si="70"/>
        <v>1491.3967500000001</v>
      </c>
      <c r="H1656" s="3">
        <f t="shared" si="71"/>
        <v>0.29000000000087311</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147177.01999999999</v>
      </c>
      <c r="D1657" s="2">
        <v>0</v>
      </c>
      <c r="E1657" s="2">
        <v>0</v>
      </c>
      <c r="F1657" s="2">
        <v>0</v>
      </c>
      <c r="G1657" s="3">
        <f t="shared" si="70"/>
        <v>11185.453519999999</v>
      </c>
      <c r="H1657" s="3">
        <f t="shared" si="71"/>
        <v>1.9999999989522621E-2</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23446.22</v>
      </c>
      <c r="D1658" s="2">
        <v>0</v>
      </c>
      <c r="E1658" s="2">
        <v>0</v>
      </c>
      <c r="F1658" s="2">
        <v>0</v>
      </c>
      <c r="G1658" s="3">
        <f t="shared" si="70"/>
        <v>1805.3589400000001</v>
      </c>
      <c r="H1658" s="3">
        <f t="shared" si="71"/>
        <v>0.22000000000116415</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66464.73</v>
      </c>
      <c r="D1659" s="2">
        <v>0</v>
      </c>
      <c r="E1659" s="2">
        <v>0</v>
      </c>
      <c r="F1659" s="2">
        <v>0</v>
      </c>
      <c r="G1659" s="3">
        <f t="shared" si="70"/>
        <v>5184.2489399999995</v>
      </c>
      <c r="H1659" s="3">
        <f t="shared" si="71"/>
        <v>0.27000000000407454</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62131.53</v>
      </c>
      <c r="D1660" s="2">
        <v>0</v>
      </c>
      <c r="E1660" s="2">
        <v>0</v>
      </c>
      <c r="F1660" s="2">
        <v>0</v>
      </c>
      <c r="G1660" s="3">
        <f t="shared" si="70"/>
        <v>4908.3908700000002</v>
      </c>
      <c r="H1660" s="3">
        <f t="shared" si="71"/>
        <v>0.47000000000116415</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480</v>
      </c>
      <c r="D1661" s="2">
        <v>0</v>
      </c>
      <c r="E1661" s="2">
        <v>0</v>
      </c>
      <c r="F1661" s="2">
        <v>0</v>
      </c>
      <c r="G1661" s="3">
        <f t="shared" si="70"/>
        <v>38.4</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3853.2</v>
      </c>
      <c r="D1662" s="2">
        <v>0</v>
      </c>
      <c r="E1662" s="2">
        <v>0</v>
      </c>
      <c r="F1662" s="2">
        <v>0</v>
      </c>
      <c r="G1662" s="3">
        <f t="shared" si="70"/>
        <v>312.10919999999999</v>
      </c>
      <c r="H1662" s="3">
        <f t="shared" si="71"/>
        <v>0.1999999999998181</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7376.55</v>
      </c>
      <c r="D1664" s="2">
        <v>0</v>
      </c>
      <c r="E1664" s="2">
        <v>0</v>
      </c>
      <c r="F1664" s="2">
        <v>0</v>
      </c>
      <c r="G1664" s="3">
        <f t="shared" si="70"/>
        <v>612.25364999999999</v>
      </c>
      <c r="H1664" s="3">
        <f t="shared" si="71"/>
        <v>0.4499999999998181</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465</v>
      </c>
      <c r="D1666" s="2">
        <v>0</v>
      </c>
      <c r="E1666" s="2">
        <v>0</v>
      </c>
      <c r="F1666" s="2">
        <v>0</v>
      </c>
      <c r="G1666" s="3">
        <f t="shared" si="70"/>
        <v>39.525000000000006</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839.99</v>
      </c>
      <c r="D1667" s="2">
        <v>0</v>
      </c>
      <c r="E1667" s="2">
        <v>0</v>
      </c>
      <c r="F1667" s="2">
        <v>0</v>
      </c>
      <c r="G1667" s="3">
        <f t="shared" si="70"/>
        <v>72.239139999999992</v>
      </c>
      <c r="H1667" s="3">
        <f t="shared" si="71"/>
        <v>9.9999999999909051E-3</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6071.56</v>
      </c>
      <c r="D1668" s="2">
        <v>0</v>
      </c>
      <c r="E1668" s="2">
        <v>0</v>
      </c>
      <c r="F1668" s="2">
        <v>0</v>
      </c>
      <c r="G1668" s="3">
        <f t="shared" si="70"/>
        <v>528.22572000000002</v>
      </c>
      <c r="H1668" s="3">
        <f t="shared" si="71"/>
        <v>0.43999999999959982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245032.99</v>
      </c>
      <c r="D1669" s="2">
        <v>0</v>
      </c>
      <c r="E1669" s="2">
        <v>0</v>
      </c>
      <c r="F1669" s="2">
        <v>0</v>
      </c>
      <c r="G1669" s="3">
        <f t="shared" si="70"/>
        <v>21562.903119999999</v>
      </c>
      <c r="H1669" s="3">
        <f t="shared" si="71"/>
        <v>1.0000000009313226E-2</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95302.84</v>
      </c>
      <c r="D1671" s="2">
        <v>0</v>
      </c>
      <c r="E1671" s="2">
        <v>0</v>
      </c>
      <c r="F1671" s="2">
        <v>0</v>
      </c>
      <c r="G1671" s="3">
        <f t="shared" si="70"/>
        <v>8577.2555999999986</v>
      </c>
      <c r="H1671" s="3">
        <f t="shared" si="71"/>
        <v>0.16000000000349246</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128927.85</v>
      </c>
      <c r="D1672" s="2">
        <v>0</v>
      </c>
      <c r="E1672" s="2">
        <v>0</v>
      </c>
      <c r="F1672" s="2">
        <v>0</v>
      </c>
      <c r="G1672" s="3">
        <f t="shared" si="70"/>
        <v>11732.43435</v>
      </c>
      <c r="H1672" s="3">
        <f t="shared" si="71"/>
        <v>0.14999999999417923</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20802.3</v>
      </c>
      <c r="D1673" s="2">
        <v>0</v>
      </c>
      <c r="E1673" s="2">
        <v>0</v>
      </c>
      <c r="F1673" s="2">
        <v>0</v>
      </c>
      <c r="G1673" s="3">
        <f t="shared" si="70"/>
        <v>1913.8116</v>
      </c>
      <c r="H1673" s="3">
        <f t="shared" si="71"/>
        <v>0.2999999999992724</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164010.53</v>
      </c>
      <c r="D1674" s="2">
        <v>0</v>
      </c>
      <c r="E1674" s="2">
        <v>0</v>
      </c>
      <c r="F1674" s="2">
        <v>0</v>
      </c>
      <c r="G1674" s="3">
        <f t="shared" si="70"/>
        <v>15252.979289999999</v>
      </c>
      <c r="H1674" s="3">
        <f t="shared" si="71"/>
        <v>0.47000000000116415</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164010.53</v>
      </c>
      <c r="D1678" s="2">
        <v>0</v>
      </c>
      <c r="E1678" s="2">
        <v>0</v>
      </c>
      <c r="F1678" s="2">
        <v>0</v>
      </c>
      <c r="G1678" s="3">
        <f t="shared" si="70"/>
        <v>15909.021410000001</v>
      </c>
      <c r="H1678" s="3">
        <f t="shared" si="71"/>
        <v>0.47000000000116415</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156601.07999999999</v>
      </c>
      <c r="D1680" s="2">
        <v>0</v>
      </c>
      <c r="E1680" s="2">
        <v>0</v>
      </c>
      <c r="F1680" s="2">
        <v>0</v>
      </c>
      <c r="G1680" s="3">
        <f>B1680/1000*C1680</f>
        <v>15503.50692</v>
      </c>
      <c r="H1680" s="3">
        <f>ABS(C1680-ROUND(C1680,0))</f>
        <v>7.9999999987194315E-2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1285836.51</v>
      </c>
      <c r="D1681" s="2">
        <v>0</v>
      </c>
      <c r="E1681" s="2">
        <v>0</v>
      </c>
      <c r="F1681" s="2">
        <v>0</v>
      </c>
      <c r="G1681" s="3">
        <f t="shared" si="70"/>
        <v>128583.65100000001</v>
      </c>
      <c r="H1681" s="3">
        <f t="shared" si="71"/>
        <v>0.48999999999068677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230130.78</v>
      </c>
      <c r="D1683" s="2">
        <v>0</v>
      </c>
      <c r="E1683" s="2">
        <v>0</v>
      </c>
      <c r="F1683" s="2">
        <v>0</v>
      </c>
      <c r="G1683" s="3">
        <f t="shared" si="70"/>
        <v>23473.339559999997</v>
      </c>
      <c r="H1683" s="3">
        <f t="shared" si="71"/>
        <v>0.22000000000116415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113337.79</v>
      </c>
      <c r="D1684" s="2">
        <v>0</v>
      </c>
      <c r="E1684" s="2">
        <v>0</v>
      </c>
      <c r="F1684" s="2">
        <v>0</v>
      </c>
      <c r="G1684" s="3">
        <f t="shared" si="70"/>
        <v>11673.792369999999</v>
      </c>
      <c r="H1684" s="3">
        <f t="shared" si="71"/>
        <v>0.21000000000640284</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922221.49</v>
      </c>
      <c r="D1685" s="2">
        <v>0</v>
      </c>
      <c r="E1685" s="2">
        <v>0</v>
      </c>
      <c r="F1685" s="2">
        <v>0</v>
      </c>
      <c r="G1685" s="3">
        <f>B1685/1000*C1685</f>
        <v>95911.03495999999</v>
      </c>
      <c r="H1685" s="3">
        <f>ABS(C1685-ROUND(C1685,0))</f>
        <v>0.48999999999068677</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20146.45</v>
      </c>
      <c r="D1686" s="14">
        <v>0</v>
      </c>
      <c r="E1686" s="14">
        <v>0</v>
      </c>
      <c r="F1686" s="14">
        <v>0</v>
      </c>
      <c r="G1686" s="15">
        <f t="shared" si="70"/>
        <v>2115.37725</v>
      </c>
      <c r="H1686" s="15">
        <f t="shared" si="71"/>
        <v>0.4500000000007276</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4"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33" t="s">
        <v>1970</v>
      </c>
      <c r="B2" s="334"/>
      <c r="C2" s="334"/>
      <c r="D2" s="334"/>
      <c r="E2" s="334"/>
      <c r="F2" s="334"/>
      <c r="G2" s="334"/>
      <c r="H2" s="334"/>
      <c r="I2" s="33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5" t="s">
        <v>1972</v>
      </c>
      <c r="B4" s="336"/>
      <c r="C4" s="336"/>
      <c r="D4" s="336"/>
      <c r="E4" s="336"/>
      <c r="F4" s="336"/>
      <c r="G4" s="336"/>
      <c r="H4" s="336"/>
      <c r="I4" s="33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28098</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64" t="s">
        <v>1976</v>
      </c>
      <c r="F7" s="337" t="s">
        <v>1977</v>
      </c>
      <c r="G7" s="33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64"/>
      <c r="F8" s="339" t="s">
        <v>1980</v>
      </c>
      <c r="G8" s="340"/>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64"/>
      <c r="F9" s="331" t="s">
        <v>1981</v>
      </c>
      <c r="G9" s="332"/>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64"/>
      <c r="F10" s="339" t="s">
        <v>1982</v>
      </c>
      <c r="G10" s="340"/>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64"/>
      <c r="F11" s="329" t="s">
        <v>1983</v>
      </c>
      <c r="G11" s="330"/>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64"/>
      <c r="F12" s="327" t="s">
        <v>1984</v>
      </c>
      <c r="G12" s="328"/>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64"/>
      <c r="F13" s="361" t="s">
        <v>1988</v>
      </c>
      <c r="G13" s="362"/>
      <c r="H13" s="36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4" t="s">
        <v>8</v>
      </c>
      <c r="C16" s="365"/>
      <c r="D16" s="365"/>
      <c r="E16" s="365"/>
      <c r="F16" s="346"/>
      <c r="G16" s="201" t="s">
        <v>9</v>
      </c>
      <c r="H16" s="265" t="s">
        <v>10</v>
      </c>
      <c r="I16" s="266" t="s">
        <v>11</v>
      </c>
      <c r="J16" s="5"/>
      <c r="K16" s="5"/>
      <c r="L16" s="5"/>
      <c r="M16" s="5"/>
      <c r="N16" s="5"/>
      <c r="O16" s="5"/>
      <c r="P16" s="5"/>
      <c r="Q16" s="5"/>
      <c r="R16" s="5"/>
      <c r="S16" s="5"/>
      <c r="T16" s="5"/>
      <c r="U16" s="5"/>
      <c r="V16" s="5"/>
      <c r="W16" s="5"/>
    </row>
    <row r="17" spans="1:23" ht="12.75" customHeight="1" x14ac:dyDescent="0.2">
      <c r="A17" s="341" t="s">
        <v>1977</v>
      </c>
      <c r="B17" s="360" t="str">
        <f>'PR-RAS'!B6</f>
        <v>PRIHODI POSLOVANJA (šifre 61+62+63+64+65+66+67+68)</v>
      </c>
      <c r="C17" s="356"/>
      <c r="D17" s="356"/>
      <c r="E17" s="356"/>
      <c r="F17" s="357"/>
      <c r="G17" s="28" t="str">
        <f>'PR-RAS'!C6</f>
        <v>6</v>
      </c>
      <c r="H17" s="275">
        <f>'PR-RAS'!D6</f>
        <v>2207435.8199999998</v>
      </c>
      <c r="I17" s="275">
        <f>'PR-RAS'!E6</f>
        <v>2286119.2399999998</v>
      </c>
      <c r="J17" s="5"/>
      <c r="K17" s="5"/>
      <c r="L17" s="5"/>
      <c r="M17" s="5"/>
      <c r="N17" s="5"/>
      <c r="O17" s="5"/>
      <c r="P17" s="5"/>
      <c r="Q17" s="5"/>
      <c r="R17" s="5"/>
      <c r="S17" s="5"/>
      <c r="T17" s="5"/>
      <c r="U17" s="5"/>
      <c r="V17" s="5"/>
      <c r="W17" s="5"/>
    </row>
    <row r="18" spans="1:23" ht="12.75" customHeight="1" x14ac:dyDescent="0.2">
      <c r="A18" s="342"/>
      <c r="B18" s="349" t="str">
        <f>'PR-RAS'!B152</f>
        <v xml:space="preserve">RASHODI POSLOVANJA (šifre 31+32+34+35+36+37+38) </v>
      </c>
      <c r="C18" s="350"/>
      <c r="D18" s="350"/>
      <c r="E18" s="350"/>
      <c r="F18" s="351"/>
      <c r="G18" s="29" t="str">
        <f>'PR-RAS'!C152</f>
        <v>3</v>
      </c>
      <c r="H18" s="275">
        <f>'PR-RAS'!D152</f>
        <v>2458209.4699999997</v>
      </c>
      <c r="I18" s="275">
        <f>'PR-RAS'!E152</f>
        <v>2613536.98</v>
      </c>
      <c r="J18" s="5"/>
      <c r="K18" s="5"/>
      <c r="L18" s="5"/>
      <c r="M18" s="5"/>
      <c r="N18" s="5"/>
      <c r="O18" s="5"/>
      <c r="P18" s="5"/>
      <c r="Q18" s="5"/>
      <c r="R18" s="5"/>
      <c r="S18" s="5"/>
      <c r="T18" s="5"/>
      <c r="U18" s="5"/>
      <c r="V18" s="5"/>
      <c r="W18" s="5"/>
    </row>
    <row r="19" spans="1:23" ht="12.75" customHeight="1" x14ac:dyDescent="0.2">
      <c r="A19" s="342"/>
      <c r="B19" s="349" t="str">
        <f>'PR-RAS'!B649</f>
        <v>Višak prihoda i primitaka raspoloživ u sljedećem razdoblju (šifre X005 + '9221-9222' - Y005 - '9222-9221')</v>
      </c>
      <c r="C19" s="350"/>
      <c r="D19" s="350"/>
      <c r="E19" s="350"/>
      <c r="F19" s="35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43"/>
      <c r="B20" s="352" t="str">
        <f>'PR-RAS'!B650</f>
        <v>Manjak prihoda i primitaka za pokriće u sljedećem razdoblju (šifre Y005 + '9222-9221' - X005 - '9221-9222' )</v>
      </c>
      <c r="C20" s="353"/>
      <c r="D20" s="353"/>
      <c r="E20" s="353"/>
      <c r="F20" s="354"/>
      <c r="G20" s="30" t="str">
        <f>'PR-RAS'!C650</f>
        <v>Y006</v>
      </c>
      <c r="H20" s="275">
        <f>'PR-RAS'!D650</f>
        <v>788172.98000000021</v>
      </c>
      <c r="I20" s="275">
        <f>'PR-RAS'!E650</f>
        <v>1402617.7100000002</v>
      </c>
      <c r="J20" s="5"/>
      <c r="K20" s="5"/>
      <c r="L20" s="5"/>
      <c r="M20" s="5"/>
      <c r="N20" s="5"/>
      <c r="O20" s="5"/>
      <c r="P20" s="5"/>
      <c r="Q20" s="5"/>
      <c r="R20" s="5"/>
      <c r="S20" s="5"/>
      <c r="T20" s="5"/>
      <c r="U20" s="5"/>
      <c r="V20" s="5"/>
      <c r="W20" s="5"/>
    </row>
    <row r="21" spans="1:23" ht="29.25" customHeight="1" x14ac:dyDescent="0.2">
      <c r="A21" s="200" t="s">
        <v>1989</v>
      </c>
      <c r="B21" s="344" t="s">
        <v>8</v>
      </c>
      <c r="C21" s="345"/>
      <c r="D21" s="345"/>
      <c r="E21" s="345"/>
      <c r="F21" s="346"/>
      <c r="G21" s="201" t="s">
        <v>9</v>
      </c>
      <c r="H21" s="265" t="s">
        <v>1990</v>
      </c>
      <c r="I21" s="266" t="s">
        <v>1991</v>
      </c>
      <c r="J21" s="5"/>
      <c r="K21" s="5"/>
      <c r="L21" s="5"/>
      <c r="M21" s="5"/>
      <c r="N21" s="5"/>
      <c r="O21" s="5"/>
      <c r="P21" s="5"/>
      <c r="Q21" s="5"/>
      <c r="R21" s="5"/>
      <c r="S21" s="5"/>
      <c r="T21" s="5"/>
      <c r="U21" s="5"/>
      <c r="V21" s="5"/>
      <c r="W21" s="5"/>
    </row>
    <row r="22" spans="1:23" ht="12.75" customHeight="1" x14ac:dyDescent="0.2">
      <c r="A22" s="341" t="s">
        <v>1980</v>
      </c>
      <c r="B22" s="360" t="str">
        <f>BILANCA!B7</f>
        <v>Nefinancijska imovina (šifre 01+02+03+04+05+06)</v>
      </c>
      <c r="C22" s="356"/>
      <c r="D22" s="356"/>
      <c r="E22" s="356"/>
      <c r="F22" s="357"/>
      <c r="G22" s="126" t="str">
        <f>BILANCA!C7</f>
        <v>B002</v>
      </c>
      <c r="H22" s="275">
        <f>BILANCA!D7</f>
        <v>12931029.179999996</v>
      </c>
      <c r="I22" s="275">
        <f>BILANCA!E7</f>
        <v>12806438.929999996</v>
      </c>
      <c r="J22" s="5"/>
      <c r="K22" s="5"/>
      <c r="L22" s="5"/>
      <c r="M22" s="5"/>
      <c r="N22" s="5"/>
      <c r="O22" s="5"/>
      <c r="P22" s="5"/>
      <c r="Q22" s="5"/>
      <c r="R22" s="5"/>
      <c r="S22" s="5"/>
      <c r="T22" s="5"/>
      <c r="U22" s="5"/>
      <c r="V22" s="5"/>
      <c r="W22" s="5"/>
    </row>
    <row r="23" spans="1:23" ht="12.75" customHeight="1" x14ac:dyDescent="0.2">
      <c r="A23" s="342"/>
      <c r="B23" s="349" t="str">
        <f>BILANCA!B69</f>
        <v>Financijska imovina (šifre 11+12+13+14+15+16+17+19)</v>
      </c>
      <c r="C23" s="350"/>
      <c r="D23" s="350"/>
      <c r="E23" s="350"/>
      <c r="F23" s="351"/>
      <c r="G23" s="127" t="str">
        <f>BILANCA!C69</f>
        <v>1</v>
      </c>
      <c r="H23" s="275">
        <f>BILANCA!D69</f>
        <v>95218.659999999989</v>
      </c>
      <c r="I23" s="275">
        <f>BILANCA!E69</f>
        <v>201968.47999999992</v>
      </c>
      <c r="J23" s="5"/>
      <c r="K23" s="5"/>
      <c r="L23" s="5"/>
      <c r="M23" s="5"/>
      <c r="N23" s="5"/>
      <c r="O23" s="5"/>
      <c r="P23" s="5"/>
      <c r="Q23" s="5"/>
      <c r="R23" s="5"/>
      <c r="S23" s="5"/>
      <c r="T23" s="5"/>
      <c r="U23" s="5"/>
      <c r="V23" s="5"/>
      <c r="W23" s="5"/>
    </row>
    <row r="24" spans="1:23" ht="12.75" customHeight="1" x14ac:dyDescent="0.2">
      <c r="A24" s="342"/>
      <c r="B24" s="349" t="str">
        <f>BILANCA!B177</f>
        <v xml:space="preserve">Obveze (šifre 23+24+25+26+27+29) </v>
      </c>
      <c r="C24" s="350"/>
      <c r="D24" s="350"/>
      <c r="E24" s="350"/>
      <c r="F24" s="351"/>
      <c r="G24" s="127" t="str">
        <f>BILANCA!C177</f>
        <v>2</v>
      </c>
      <c r="H24" s="275">
        <f>BILANCA!D177</f>
        <v>1993816.52</v>
      </c>
      <c r="I24" s="275">
        <f>BILANCA!E177</f>
        <v>2605346.0499999998</v>
      </c>
      <c r="J24" s="5"/>
      <c r="K24" s="5"/>
      <c r="L24" s="5"/>
      <c r="M24" s="5"/>
      <c r="N24" s="5"/>
      <c r="O24" s="5"/>
      <c r="P24" s="5"/>
      <c r="Q24" s="5"/>
      <c r="R24" s="5"/>
      <c r="S24" s="5"/>
      <c r="T24" s="5"/>
      <c r="U24" s="5"/>
      <c r="V24" s="5"/>
      <c r="W24" s="5"/>
    </row>
    <row r="25" spans="1:23" ht="12.75" customHeight="1" x14ac:dyDescent="0.2">
      <c r="A25" s="343"/>
      <c r="B25" s="352" t="str">
        <f>BILANCA!B251</f>
        <v>Vlastiti izvori (šifre 91 + 922 - 93 + 96 + 97)</v>
      </c>
      <c r="C25" s="353"/>
      <c r="D25" s="353"/>
      <c r="E25" s="353"/>
      <c r="F25" s="354"/>
      <c r="G25" s="128" t="str">
        <f>BILANCA!C251</f>
        <v>9</v>
      </c>
      <c r="H25" s="275">
        <f>BILANCA!D251</f>
        <v>11032431.32</v>
      </c>
      <c r="I25" s="275">
        <f>BILANCA!E251</f>
        <v>10403061.359999999</v>
      </c>
      <c r="J25" s="5"/>
      <c r="K25" s="5"/>
      <c r="L25" s="5"/>
      <c r="M25" s="5"/>
      <c r="N25" s="5"/>
      <c r="O25" s="5"/>
      <c r="P25" s="5"/>
      <c r="Q25" s="5"/>
      <c r="R25" s="5"/>
      <c r="S25" s="5"/>
      <c r="T25" s="5"/>
      <c r="U25" s="5"/>
      <c r="V25" s="5"/>
      <c r="W25" s="5"/>
    </row>
    <row r="26" spans="1:23" ht="48" x14ac:dyDescent="0.2">
      <c r="A26" s="200" t="s">
        <v>1989</v>
      </c>
      <c r="B26" s="344" t="s">
        <v>8</v>
      </c>
      <c r="C26" s="345"/>
      <c r="D26" s="345"/>
      <c r="E26" s="345"/>
      <c r="F26" s="346"/>
      <c r="G26" s="201" t="s">
        <v>9</v>
      </c>
      <c r="H26" s="265" t="s">
        <v>10</v>
      </c>
      <c r="I26" s="266" t="s">
        <v>11</v>
      </c>
      <c r="J26" s="5"/>
      <c r="K26" s="5"/>
      <c r="L26" s="5"/>
      <c r="M26" s="5"/>
      <c r="N26" s="5"/>
      <c r="O26" s="5"/>
      <c r="P26" s="5"/>
      <c r="Q26" s="5"/>
      <c r="R26" s="5"/>
      <c r="S26" s="5"/>
      <c r="T26" s="5"/>
      <c r="U26" s="5"/>
      <c r="V26" s="5"/>
      <c r="W26" s="5"/>
    </row>
    <row r="27" spans="1:23" ht="12.75" customHeight="1" x14ac:dyDescent="0.2">
      <c r="A27" s="341" t="s">
        <v>1992</v>
      </c>
      <c r="B27" s="360" t="str">
        <f>'RAS-funkcijski'!B5</f>
        <v>Opće javne usluge (šifre 011+012+013+014 do 018)</v>
      </c>
      <c r="C27" s="356"/>
      <c r="D27" s="356"/>
      <c r="E27" s="356"/>
      <c r="F27" s="357"/>
      <c r="G27" s="126" t="str">
        <f>'RAS-funkcijski'!C5</f>
        <v>01</v>
      </c>
      <c r="H27" s="275">
        <f>'RAS-funkcijski'!D5</f>
        <v>647790.26</v>
      </c>
      <c r="I27" s="275">
        <f>'RAS-funkcijski'!E5</f>
        <v>721771.07</v>
      </c>
      <c r="J27" s="5"/>
      <c r="K27" s="5"/>
      <c r="L27" s="5"/>
      <c r="M27" s="5"/>
      <c r="N27" s="5"/>
      <c r="O27" s="5"/>
      <c r="P27" s="5"/>
      <c r="Q27" s="5"/>
      <c r="R27" s="5"/>
      <c r="S27" s="5"/>
      <c r="T27" s="5"/>
      <c r="U27" s="5"/>
      <c r="V27" s="5"/>
      <c r="W27" s="5"/>
    </row>
    <row r="28" spans="1:23" ht="12.75" customHeight="1" x14ac:dyDescent="0.2">
      <c r="A28" s="342"/>
      <c r="B28" s="349" t="str">
        <f>'RAS-funkcijski'!B35</f>
        <v>Ekonomski poslovi (šifre 041+042+043+044+045+046+047+048+049)</v>
      </c>
      <c r="C28" s="350"/>
      <c r="D28" s="350"/>
      <c r="E28" s="350"/>
      <c r="F28" s="351"/>
      <c r="G28" s="127" t="str">
        <f>'RAS-funkcijski'!C35</f>
        <v>04</v>
      </c>
      <c r="H28" s="275">
        <f>'RAS-funkcijski'!D35</f>
        <v>356491.43000000005</v>
      </c>
      <c r="I28" s="275">
        <f>'RAS-funkcijski'!E35</f>
        <v>218878.25</v>
      </c>
      <c r="J28" s="5"/>
      <c r="K28" s="5"/>
      <c r="L28" s="5"/>
      <c r="M28" s="5"/>
      <c r="N28" s="5"/>
      <c r="O28" s="5"/>
      <c r="P28" s="5"/>
      <c r="Q28" s="5"/>
      <c r="R28" s="5"/>
      <c r="S28" s="5"/>
      <c r="T28" s="5"/>
      <c r="U28" s="5"/>
      <c r="V28" s="5"/>
      <c r="W28" s="5"/>
    </row>
    <row r="29" spans="1:23" ht="12.75" customHeight="1" x14ac:dyDescent="0.2">
      <c r="A29" s="342"/>
      <c r="B29" s="349" t="str">
        <f>'RAS-funkcijski'!B88</f>
        <v>Rashodi vezani za stanovanje i kom. pogodnosti koji nisu drugdje svrstani</v>
      </c>
      <c r="C29" s="350"/>
      <c r="D29" s="350"/>
      <c r="E29" s="350"/>
      <c r="F29" s="351"/>
      <c r="G29" s="127" t="str">
        <f>'RAS-funkcijski'!C88</f>
        <v>066</v>
      </c>
      <c r="H29" s="275">
        <f>'RAS-funkcijski'!D88</f>
        <v>197102.41</v>
      </c>
      <c r="I29" s="275">
        <f>'RAS-funkcijski'!E88</f>
        <v>53769.27</v>
      </c>
      <c r="J29" s="5"/>
      <c r="K29" s="5"/>
      <c r="L29" s="5"/>
      <c r="M29" s="5"/>
      <c r="N29" s="5"/>
      <c r="O29" s="5"/>
      <c r="P29" s="5"/>
      <c r="Q29" s="5"/>
      <c r="R29" s="5"/>
      <c r="S29" s="5"/>
      <c r="T29" s="5"/>
      <c r="U29" s="5"/>
      <c r="V29" s="5"/>
      <c r="W29" s="5"/>
    </row>
    <row r="30" spans="1:23" ht="12.75" customHeight="1" x14ac:dyDescent="0.2">
      <c r="A30" s="342"/>
      <c r="B30" s="349" t="str">
        <f>'RAS-funkcijski'!B114</f>
        <v>Obrazovanje (šifre 091+092+093+094+095+096+097+098)</v>
      </c>
      <c r="C30" s="350"/>
      <c r="D30" s="350"/>
      <c r="E30" s="350"/>
      <c r="F30" s="351"/>
      <c r="G30" s="127" t="str">
        <f>'RAS-funkcijski'!C114</f>
        <v>09</v>
      </c>
      <c r="H30" s="275">
        <f>'RAS-funkcijski'!D114</f>
        <v>463862.75</v>
      </c>
      <c r="I30" s="275">
        <f>'RAS-funkcijski'!E114</f>
        <v>889999.65999999992</v>
      </c>
      <c r="J30" s="5"/>
      <c r="K30" s="5"/>
      <c r="L30" s="5"/>
      <c r="M30" s="5"/>
      <c r="N30" s="5"/>
      <c r="O30" s="5"/>
      <c r="P30" s="5"/>
      <c r="Q30" s="5"/>
      <c r="R30" s="5"/>
      <c r="S30" s="5"/>
      <c r="T30" s="5"/>
      <c r="U30" s="5"/>
      <c r="V30" s="5"/>
      <c r="W30" s="5"/>
    </row>
    <row r="31" spans="1:23" ht="12.75" customHeight="1" x14ac:dyDescent="0.2">
      <c r="A31" s="343"/>
      <c r="B31" s="352" t="str">
        <f>'RAS-funkcijski'!B141</f>
        <v>Kontrolni zbroj (šifre 01+02+03+04+05+06+07+08+09+10)</v>
      </c>
      <c r="C31" s="353"/>
      <c r="D31" s="353"/>
      <c r="E31" s="353"/>
      <c r="F31" s="354"/>
      <c r="G31" s="128" t="str">
        <f>'RAS-funkcijski'!C141</f>
        <v>R1</v>
      </c>
      <c r="H31" s="275">
        <f>'RAS-funkcijski'!D141</f>
        <v>2799445.4400000004</v>
      </c>
      <c r="I31" s="275">
        <f>'RAS-funkcijski'!E141</f>
        <v>2923811.75</v>
      </c>
      <c r="J31" s="5"/>
      <c r="K31" s="5"/>
      <c r="L31" s="5"/>
      <c r="M31" s="5"/>
      <c r="N31" s="5"/>
      <c r="O31" s="5"/>
      <c r="P31" s="5"/>
      <c r="Q31" s="5"/>
      <c r="R31" s="5"/>
      <c r="S31" s="5"/>
      <c r="T31" s="5"/>
      <c r="U31" s="5"/>
      <c r="V31" s="5"/>
      <c r="W31" s="5"/>
    </row>
    <row r="32" spans="1:23" ht="29.25" customHeight="1" x14ac:dyDescent="0.2">
      <c r="A32" s="200" t="s">
        <v>1989</v>
      </c>
      <c r="B32" s="344" t="s">
        <v>8</v>
      </c>
      <c r="C32" s="345"/>
      <c r="D32" s="345"/>
      <c r="E32" s="345"/>
      <c r="F32" s="346"/>
      <c r="G32" s="201" t="s">
        <v>9</v>
      </c>
      <c r="H32" s="265" t="s">
        <v>1993</v>
      </c>
      <c r="I32" s="266" t="s">
        <v>1994</v>
      </c>
      <c r="J32" s="5"/>
      <c r="K32" s="5"/>
      <c r="L32" s="5"/>
      <c r="M32" s="5"/>
      <c r="N32" s="5"/>
      <c r="O32" s="5"/>
      <c r="P32" s="5"/>
      <c r="Q32" s="5"/>
      <c r="R32" s="5"/>
      <c r="S32" s="5"/>
      <c r="T32" s="5"/>
      <c r="U32" s="5"/>
      <c r="V32" s="5"/>
      <c r="W32" s="5"/>
    </row>
    <row r="33" spans="1:23" ht="12.75" customHeight="1" x14ac:dyDescent="0.2">
      <c r="A33" s="341" t="s">
        <v>1982</v>
      </c>
      <c r="B33" s="355" t="str">
        <f>'P-VRIO'!B5</f>
        <v>Promjene u vrijednosti i obujmu imovine (šifre 91511+91512)</v>
      </c>
      <c r="C33" s="356"/>
      <c r="D33" s="356"/>
      <c r="E33" s="356"/>
      <c r="F33" s="357"/>
      <c r="G33" s="126" t="str">
        <f>'P-VRIO'!C5</f>
        <v>9151</v>
      </c>
      <c r="H33" s="275">
        <f>'P-VRIO'!D5</f>
        <v>0</v>
      </c>
      <c r="I33" s="275">
        <f>'P-VRIO'!E5</f>
        <v>433109.6</v>
      </c>
      <c r="J33" s="5"/>
      <c r="K33" s="5"/>
      <c r="L33" s="5"/>
      <c r="M33" s="5"/>
      <c r="N33" s="5"/>
      <c r="O33" s="5"/>
      <c r="P33" s="5"/>
      <c r="Q33" s="5"/>
      <c r="R33" s="5"/>
      <c r="S33" s="5"/>
      <c r="T33" s="5"/>
      <c r="U33" s="5"/>
      <c r="V33" s="5"/>
      <c r="W33" s="5"/>
    </row>
    <row r="34" spans="1:23" ht="12.75" customHeight="1" x14ac:dyDescent="0.2">
      <c r="A34" s="342"/>
      <c r="B34" s="358" t="str">
        <f>'P-VRIO'!B22</f>
        <v>Promjene u obujmu imovine (šifre P016+P023)</v>
      </c>
      <c r="C34" s="350"/>
      <c r="D34" s="350"/>
      <c r="E34" s="350"/>
      <c r="F34" s="351"/>
      <c r="G34" s="127" t="str">
        <f>'P-VRIO'!C22</f>
        <v>91512</v>
      </c>
      <c r="H34" s="275">
        <f>'P-VRIO'!D22</f>
        <v>0</v>
      </c>
      <c r="I34" s="275">
        <f>'P-VRIO'!E22</f>
        <v>24.49</v>
      </c>
      <c r="J34" s="5"/>
      <c r="K34" s="5"/>
      <c r="L34" s="5"/>
      <c r="M34" s="5"/>
      <c r="N34" s="5"/>
      <c r="O34" s="5"/>
      <c r="P34" s="5"/>
      <c r="Q34" s="5"/>
      <c r="R34" s="5"/>
      <c r="S34" s="5"/>
      <c r="T34" s="5"/>
      <c r="U34" s="5"/>
      <c r="V34" s="5"/>
      <c r="W34" s="5"/>
    </row>
    <row r="35" spans="1:23" ht="12.75" customHeight="1" x14ac:dyDescent="0.2">
      <c r="A35" s="342"/>
      <c r="B35" s="358" t="str">
        <f>'P-VRIO'!B38</f>
        <v>Promjene u vrijednosti i obujmu obveza (šifre 91521+91522)</v>
      </c>
      <c r="C35" s="350"/>
      <c r="D35" s="350"/>
      <c r="E35" s="350"/>
      <c r="F35" s="35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3"/>
      <c r="B36" s="359" t="str">
        <f>'P-VRIO'!B44</f>
        <v>Promjene u obujmu obveza (šifre P035 do P038)</v>
      </c>
      <c r="C36" s="353"/>
      <c r="D36" s="353"/>
      <c r="E36" s="353"/>
      <c r="F36" s="35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4" t="s">
        <v>8</v>
      </c>
      <c r="C37" s="345"/>
      <c r="D37" s="345"/>
      <c r="E37" s="345"/>
      <c r="F37" s="346"/>
      <c r="G37" s="201" t="s">
        <v>9</v>
      </c>
      <c r="H37" s="265" t="s">
        <v>1990</v>
      </c>
      <c r="I37" s="266" t="s">
        <v>1951</v>
      </c>
      <c r="J37" s="5"/>
      <c r="K37" s="5"/>
      <c r="L37" s="5"/>
      <c r="M37" s="5"/>
      <c r="N37" s="5"/>
      <c r="O37" s="5"/>
      <c r="P37" s="5"/>
      <c r="Q37" s="5"/>
      <c r="R37" s="5"/>
      <c r="S37" s="5"/>
      <c r="T37" s="5"/>
      <c r="U37" s="5"/>
      <c r="V37" s="5"/>
      <c r="W37" s="5"/>
    </row>
    <row r="38" spans="1:23" ht="12.75" customHeight="1" x14ac:dyDescent="0.2">
      <c r="A38" s="341" t="s">
        <v>1983</v>
      </c>
      <c r="B38" s="360" t="str">
        <f>OBVEZE!B5</f>
        <v>Stanje obveza 1. siječnja (=stanju obveza iz Izvještaja o obvezama na 31. prosinca prethodne godine)</v>
      </c>
      <c r="C38" s="356"/>
      <c r="D38" s="356"/>
      <c r="E38" s="356"/>
      <c r="F38" s="357"/>
      <c r="G38" s="126" t="str">
        <f>OBVEZE!C5</f>
        <v>V001</v>
      </c>
      <c r="H38" s="275">
        <f>OBVEZE!D5</f>
        <v>1992930.71</v>
      </c>
      <c r="I38" s="275" t="s">
        <v>1995</v>
      </c>
      <c r="J38" s="5"/>
      <c r="K38" s="5"/>
      <c r="L38" s="5"/>
      <c r="M38" s="5"/>
      <c r="N38" s="5"/>
      <c r="O38" s="5"/>
      <c r="P38" s="5"/>
      <c r="Q38" s="5"/>
      <c r="R38" s="5"/>
      <c r="S38" s="5"/>
      <c r="T38" s="5"/>
      <c r="U38" s="5"/>
      <c r="V38" s="5"/>
      <c r="W38" s="5"/>
    </row>
    <row r="39" spans="1:23" ht="12.75" customHeight="1" x14ac:dyDescent="0.2">
      <c r="A39" s="342"/>
      <c r="B39" s="349" t="str">
        <f>OBVEZE!B44</f>
        <v>Stanje obveza na kraju izvještajnog razdoblja (šifre V001+V002-V004) i (šifre V007+V009)</v>
      </c>
      <c r="C39" s="350"/>
      <c r="D39" s="350"/>
      <c r="E39" s="350"/>
      <c r="F39" s="351"/>
      <c r="G39" s="127" t="str">
        <f>OBVEZE!C44</f>
        <v>V006</v>
      </c>
      <c r="H39" s="275" t="s">
        <v>1995</v>
      </c>
      <c r="I39" s="275">
        <f>OBVEZE!D44</f>
        <v>2604386.52</v>
      </c>
      <c r="J39" s="5"/>
      <c r="K39" s="5"/>
      <c r="L39" s="5"/>
      <c r="M39" s="5"/>
      <c r="N39" s="5"/>
      <c r="O39" s="5"/>
      <c r="P39" s="5"/>
      <c r="Q39" s="5"/>
      <c r="R39" s="5"/>
      <c r="S39" s="5"/>
      <c r="T39" s="5"/>
      <c r="U39" s="5"/>
      <c r="V39" s="5"/>
      <c r="W39" s="5"/>
    </row>
    <row r="40" spans="1:23" ht="12.75" customHeight="1" x14ac:dyDescent="0.2">
      <c r="A40" s="342"/>
      <c r="B40" s="349" t="str">
        <f>OBVEZE!B45</f>
        <v>Stanje dospjelih obveza na kraju izvještajnog razdoblja (šifre V008+D23+D24 + 'D dio 25,26' + D27)</v>
      </c>
      <c r="C40" s="350"/>
      <c r="D40" s="350"/>
      <c r="E40" s="350"/>
      <c r="F40" s="351"/>
      <c r="G40" s="127" t="str">
        <f>OBVEZE!C45</f>
        <v>V007</v>
      </c>
      <c r="H40" s="275" t="s">
        <v>1995</v>
      </c>
      <c r="I40" s="275">
        <f>OBVEZE!D45</f>
        <v>1318550.01</v>
      </c>
      <c r="J40" s="5"/>
      <c r="K40" s="5"/>
      <c r="L40" s="5"/>
      <c r="M40" s="5"/>
      <c r="N40" s="5"/>
      <c r="O40" s="5"/>
      <c r="P40" s="5"/>
      <c r="Q40" s="5"/>
      <c r="R40" s="5"/>
      <c r="S40" s="5"/>
      <c r="T40" s="5"/>
      <c r="U40" s="5"/>
      <c r="V40" s="5"/>
      <c r="W40" s="5"/>
    </row>
    <row r="41" spans="1:23" ht="12.75" customHeight="1" x14ac:dyDescent="0.2">
      <c r="A41" s="343"/>
      <c r="B41" s="352" t="str">
        <f>OBVEZE!B104</f>
        <v>Stanje nedospjelih obveza na kraju izvještajnog razdoblja (šifre V010 + ND23 + ND24 + 'ND dio 25,26' + ND27)</v>
      </c>
      <c r="C41" s="353"/>
      <c r="D41" s="353"/>
      <c r="E41" s="353"/>
      <c r="F41" s="354"/>
      <c r="G41" s="128" t="str">
        <f>OBVEZE!C104</f>
        <v>V009</v>
      </c>
      <c r="H41" s="276" t="s">
        <v>1995</v>
      </c>
      <c r="I41" s="276">
        <f>OBVEZE!D104</f>
        <v>1285836.51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7" t="s">
        <v>1996</v>
      </c>
      <c r="F44" s="347"/>
      <c r="G44" s="229"/>
      <c r="H44" s="348" t="s">
        <v>1997</v>
      </c>
      <c r="I44" s="34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55" zoomScaleNormal="100" workbookViewId="0">
      <selection activeCell="D76" sqref="D7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2207435.8199999998</v>
      </c>
      <c r="E6" s="60">
        <f>E7+E43+E49+E82+E106+E125+E134+E140</f>
        <v>2286119.2399999998</v>
      </c>
      <c r="F6" s="45">
        <f t="shared" ref="F6:F132" si="0">IF(D6&lt;&gt;0,IF(E6/D6&gt;=100,"&gt;&gt;100",E6/D6*100),"-")</f>
        <v>103.5644714689825</v>
      </c>
    </row>
    <row r="7" spans="1:24" ht="12.75" customHeight="1" x14ac:dyDescent="0.2">
      <c r="A7" s="63">
        <v>61</v>
      </c>
      <c r="B7" s="220" t="s">
        <v>17</v>
      </c>
      <c r="C7" s="247" t="s">
        <v>18</v>
      </c>
      <c r="D7" s="60">
        <f>D8+D17+D23+D29+D36+D39</f>
        <v>361293.24000000005</v>
      </c>
      <c r="E7" s="60">
        <f>E8+E17+E23+E29+E36+E39</f>
        <v>391852.77</v>
      </c>
      <c r="F7" s="45">
        <f t="shared" si="0"/>
        <v>108.45837303792342</v>
      </c>
    </row>
    <row r="8" spans="1:24" ht="12.75" customHeight="1" x14ac:dyDescent="0.2">
      <c r="A8" s="63">
        <v>611</v>
      </c>
      <c r="B8" s="220" t="s">
        <v>19</v>
      </c>
      <c r="C8" s="247" t="s">
        <v>20</v>
      </c>
      <c r="D8" s="60">
        <f>SUM(D9:D14)-D15-D16</f>
        <v>312867.5</v>
      </c>
      <c r="E8" s="60">
        <f>SUM(E9:E14)-E15-E16</f>
        <v>345100.98</v>
      </c>
      <c r="F8" s="45">
        <f t="shared" si="0"/>
        <v>110.30259774505183</v>
      </c>
    </row>
    <row r="9" spans="1:24" ht="12.75" customHeight="1" x14ac:dyDescent="0.2">
      <c r="A9" s="63">
        <v>6111</v>
      </c>
      <c r="B9" s="65" t="s">
        <v>21</v>
      </c>
      <c r="C9" s="247" t="s">
        <v>22</v>
      </c>
      <c r="D9" s="194">
        <v>319031.19</v>
      </c>
      <c r="E9" s="194">
        <v>390530.68</v>
      </c>
      <c r="F9" s="45">
        <f t="shared" si="0"/>
        <v>122.41144196590935</v>
      </c>
    </row>
    <row r="10" spans="1:24" ht="12.75" customHeight="1" x14ac:dyDescent="0.2">
      <c r="A10" s="63">
        <v>6112</v>
      </c>
      <c r="B10" s="65" t="s">
        <v>23</v>
      </c>
      <c r="C10" s="247" t="s">
        <v>24</v>
      </c>
      <c r="D10" s="194">
        <v>31632.43</v>
      </c>
      <c r="E10" s="194">
        <v>29460.27</v>
      </c>
      <c r="F10" s="45">
        <f t="shared" si="0"/>
        <v>93.133123190346112</v>
      </c>
    </row>
    <row r="11" spans="1:24" ht="12.75" customHeight="1" x14ac:dyDescent="0.2">
      <c r="A11" s="63">
        <v>6113</v>
      </c>
      <c r="B11" s="65" t="s">
        <v>25</v>
      </c>
      <c r="C11" s="247" t="s">
        <v>26</v>
      </c>
      <c r="D11" s="194">
        <v>16154.37</v>
      </c>
      <c r="E11" s="194">
        <v>14342.39</v>
      </c>
      <c r="F11" s="45">
        <f t="shared" si="0"/>
        <v>88.783344692488768</v>
      </c>
    </row>
    <row r="12" spans="1:24" ht="12.75" customHeight="1" x14ac:dyDescent="0.2">
      <c r="A12" s="63">
        <v>6114</v>
      </c>
      <c r="B12" s="65" t="s">
        <v>27</v>
      </c>
      <c r="C12" s="247" t="s">
        <v>28</v>
      </c>
      <c r="D12" s="194">
        <v>7825.85</v>
      </c>
      <c r="E12" s="194">
        <v>5754.61</v>
      </c>
      <c r="F12" s="45">
        <f t="shared" si="0"/>
        <v>73.533354204335623</v>
      </c>
    </row>
    <row r="13" spans="1:24" ht="12.75" customHeight="1" x14ac:dyDescent="0.2">
      <c r="A13" s="63">
        <v>6115</v>
      </c>
      <c r="B13" s="65" t="s">
        <v>29</v>
      </c>
      <c r="C13" s="247" t="s">
        <v>30</v>
      </c>
      <c r="D13" s="194">
        <v>22874.75</v>
      </c>
      <c r="E13" s="194">
        <v>8300.2999999999993</v>
      </c>
      <c r="F13" s="45">
        <f t="shared" si="0"/>
        <v>36.285861047661719</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84651.09</v>
      </c>
      <c r="E15" s="194">
        <v>103287.27</v>
      </c>
      <c r="F15" s="45">
        <f t="shared" si="0"/>
        <v>122.01528651314473</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46613.590000000004</v>
      </c>
      <c r="E23" s="60">
        <f t="shared" si="2"/>
        <v>45674.65</v>
      </c>
      <c r="F23" s="45">
        <f t="shared" si="0"/>
        <v>97.985694729798752</v>
      </c>
    </row>
    <row r="24" spans="1:6" ht="12.75" customHeight="1" x14ac:dyDescent="0.2">
      <c r="A24" s="63">
        <v>6131</v>
      </c>
      <c r="B24" s="65" t="s">
        <v>51</v>
      </c>
      <c r="C24" s="247" t="s">
        <v>52</v>
      </c>
      <c r="D24" s="194">
        <v>7521.87</v>
      </c>
      <c r="E24" s="194">
        <v>3498.48</v>
      </c>
      <c r="F24" s="45">
        <f t="shared" si="0"/>
        <v>46.510774581320867</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39091.72</v>
      </c>
      <c r="E27" s="194">
        <v>42176.17</v>
      </c>
      <c r="F27" s="45">
        <f t="shared" si="0"/>
        <v>107.8902898107323</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1812.1499999999999</v>
      </c>
      <c r="E29" s="60">
        <f>SUM(E30:E35)</f>
        <v>1077.1400000000001</v>
      </c>
      <c r="F29" s="45">
        <f t="shared" si="0"/>
        <v>59.439891841183133</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1731.33</v>
      </c>
      <c r="E31" s="194">
        <v>1077.1400000000001</v>
      </c>
      <c r="F31" s="45">
        <f t="shared" si="0"/>
        <v>62.214598025795212</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80.819999999999993</v>
      </c>
      <c r="E33" s="194">
        <v>0</v>
      </c>
      <c r="F33" s="45">
        <f t="shared" si="0"/>
        <v>0</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633719.16999999981</v>
      </c>
      <c r="E49" s="60">
        <f>E50+E53+E58+E61+E64+E68+E71+E74+E77</f>
        <v>651179.53</v>
      </c>
      <c r="F49" s="45">
        <f t="shared" si="0"/>
        <v>102.75522042358294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591685.09</v>
      </c>
      <c r="E58" s="60">
        <f t="shared" si="9"/>
        <v>110770.55</v>
      </c>
      <c r="F58" s="45">
        <f t="shared" si="0"/>
        <v>18.721200157333694</v>
      </c>
    </row>
    <row r="59" spans="1:6" ht="24" x14ac:dyDescent="0.2">
      <c r="A59" s="63">
        <v>6331</v>
      </c>
      <c r="B59" s="65" t="s">
        <v>121</v>
      </c>
      <c r="C59" s="247" t="s">
        <v>122</v>
      </c>
      <c r="D59" s="194">
        <v>533823.25</v>
      </c>
      <c r="E59" s="194">
        <v>110770.55</v>
      </c>
      <c r="F59" s="45">
        <f t="shared" si="0"/>
        <v>20.750416921705828</v>
      </c>
    </row>
    <row r="60" spans="1:6" ht="24" x14ac:dyDescent="0.2">
      <c r="A60" s="63">
        <v>6332</v>
      </c>
      <c r="B60" s="65" t="s">
        <v>123</v>
      </c>
      <c r="C60" s="247" t="s">
        <v>124</v>
      </c>
      <c r="D60" s="194">
        <v>57861.84</v>
      </c>
      <c r="E60" s="194">
        <v>0</v>
      </c>
      <c r="F60" s="45">
        <f t="shared" si="0"/>
        <v>0</v>
      </c>
    </row>
    <row r="61" spans="1:6" ht="12.75" customHeight="1" x14ac:dyDescent="0.2">
      <c r="A61" s="63">
        <v>634</v>
      </c>
      <c r="B61" s="65" t="s">
        <v>125</v>
      </c>
      <c r="C61" s="247" t="s">
        <v>126</v>
      </c>
      <c r="D61" s="60">
        <f t="shared" ref="D61:E61" si="10">SUM(D62:D63)</f>
        <v>5971.96</v>
      </c>
      <c r="E61" s="60">
        <f t="shared" si="10"/>
        <v>13758.57</v>
      </c>
      <c r="F61" s="45">
        <f t="shared" si="0"/>
        <v>230.38617137422216</v>
      </c>
    </row>
    <row r="62" spans="1:6" ht="12.75" customHeight="1" x14ac:dyDescent="0.2">
      <c r="A62" s="63">
        <v>6341</v>
      </c>
      <c r="B62" s="65" t="s">
        <v>127</v>
      </c>
      <c r="C62" s="247" t="s">
        <v>128</v>
      </c>
      <c r="D62" s="194">
        <v>5971.96</v>
      </c>
      <c r="E62" s="194">
        <v>13758.57</v>
      </c>
      <c r="F62" s="45">
        <f t="shared" si="0"/>
        <v>230.38617137422216</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16702.080000000002</v>
      </c>
      <c r="E64" s="60">
        <f>SUM(E65:E67)</f>
        <v>465659.11</v>
      </c>
      <c r="F64" s="45">
        <f t="shared" si="0"/>
        <v>2788.0306524696325</v>
      </c>
    </row>
    <row r="65" spans="1:6" ht="12.75" customHeight="1" x14ac:dyDescent="0.2">
      <c r="A65" s="63">
        <v>6351</v>
      </c>
      <c r="B65" s="65" t="s">
        <v>133</v>
      </c>
      <c r="C65" s="247" t="s">
        <v>134</v>
      </c>
      <c r="D65" s="194">
        <v>16702.080000000002</v>
      </c>
      <c r="E65" s="194">
        <v>17574.79</v>
      </c>
      <c r="F65" s="45">
        <f t="shared" si="0"/>
        <v>105.22515758516305</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448084.32</v>
      </c>
      <c r="F67" s="71" t="str">
        <f t="shared" si="0"/>
        <v>-</v>
      </c>
    </row>
    <row r="68" spans="1:6" ht="24" x14ac:dyDescent="0.2">
      <c r="A68" s="63" t="s">
        <v>139</v>
      </c>
      <c r="B68" s="183" t="s">
        <v>140</v>
      </c>
      <c r="C68" s="247" t="s">
        <v>139</v>
      </c>
      <c r="D68" s="60">
        <f t="shared" ref="D68:E68" si="11">SUM(D69:D70)</f>
        <v>1375.6</v>
      </c>
      <c r="E68" s="60">
        <f t="shared" si="11"/>
        <v>889.4</v>
      </c>
      <c r="F68" s="45">
        <f t="shared" si="0"/>
        <v>64.655423088107014</v>
      </c>
    </row>
    <row r="69" spans="1:6" ht="12.75" customHeight="1" x14ac:dyDescent="0.2">
      <c r="A69" s="63" t="s">
        <v>141</v>
      </c>
      <c r="B69" s="64" t="s">
        <v>142</v>
      </c>
      <c r="C69" s="247" t="s">
        <v>141</v>
      </c>
      <c r="D69" s="194">
        <v>1375.6</v>
      </c>
      <c r="E69" s="194">
        <v>889.4</v>
      </c>
      <c r="F69" s="45">
        <f t="shared" si="0"/>
        <v>64.655423088107014</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17984.439999999999</v>
      </c>
      <c r="E74" s="60">
        <f t="shared" si="13"/>
        <v>60101.9</v>
      </c>
      <c r="F74" s="45">
        <f t="shared" si="0"/>
        <v>334.18833169117306</v>
      </c>
    </row>
    <row r="75" spans="1:6" ht="12.75" customHeight="1" x14ac:dyDescent="0.2">
      <c r="A75" s="63" t="s">
        <v>153</v>
      </c>
      <c r="B75" s="65" t="s">
        <v>154</v>
      </c>
      <c r="C75" s="247" t="s">
        <v>153</v>
      </c>
      <c r="D75" s="194">
        <v>17639.82</v>
      </c>
      <c r="E75" s="194">
        <v>37334.400000000001</v>
      </c>
      <c r="F75" s="45">
        <f t="shared" si="0"/>
        <v>211.64841818113791</v>
      </c>
    </row>
    <row r="76" spans="1:6" ht="12.75" customHeight="1" x14ac:dyDescent="0.2">
      <c r="A76" s="63" t="s">
        <v>155</v>
      </c>
      <c r="B76" s="65" t="s">
        <v>156</v>
      </c>
      <c r="C76" s="247" t="s">
        <v>155</v>
      </c>
      <c r="D76" s="194">
        <v>344.62</v>
      </c>
      <c r="E76" s="194">
        <v>22767.5</v>
      </c>
      <c r="F76" s="45">
        <f t="shared" si="0"/>
        <v>6606.5521443909238</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1034428.9700000001</v>
      </c>
      <c r="E82" s="60">
        <f t="shared" si="15"/>
        <v>1050461.1599999999</v>
      </c>
      <c r="F82" s="45">
        <f t="shared" si="0"/>
        <v>101.54985895261612</v>
      </c>
    </row>
    <row r="83" spans="1:6" ht="12.75" customHeight="1" x14ac:dyDescent="0.2">
      <c r="A83" s="63">
        <v>641</v>
      </c>
      <c r="B83" s="64" t="s">
        <v>169</v>
      </c>
      <c r="C83" s="247" t="s">
        <v>170</v>
      </c>
      <c r="D83" s="60">
        <f t="shared" ref="D83:E83" si="16">SUM(D84:D90)</f>
        <v>782.83</v>
      </c>
      <c r="E83" s="60">
        <f t="shared" si="16"/>
        <v>638.23</v>
      </c>
      <c r="F83" s="45">
        <f t="shared" si="0"/>
        <v>81.528556647037036</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782.83</v>
      </c>
      <c r="E86" s="194">
        <v>638.23</v>
      </c>
      <c r="F86" s="45">
        <f t="shared" si="0"/>
        <v>81.528556647037036</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1033646.1400000001</v>
      </c>
      <c r="E91" s="60">
        <f t="shared" si="17"/>
        <v>1049777.1399999999</v>
      </c>
      <c r="F91" s="45">
        <f t="shared" si="0"/>
        <v>101.56059209972959</v>
      </c>
    </row>
    <row r="92" spans="1:6" ht="12.75" customHeight="1" x14ac:dyDescent="0.2">
      <c r="A92" s="63">
        <v>6421</v>
      </c>
      <c r="B92" s="64" t="s">
        <v>187</v>
      </c>
      <c r="C92" s="247" t="s">
        <v>188</v>
      </c>
      <c r="D92" s="194">
        <v>1280.3800000000001</v>
      </c>
      <c r="E92" s="194">
        <v>737.28</v>
      </c>
      <c r="F92" s="45">
        <f t="shared" si="0"/>
        <v>57.582905075055834</v>
      </c>
    </row>
    <row r="93" spans="1:6" ht="12.75" customHeight="1" x14ac:dyDescent="0.2">
      <c r="A93" s="63">
        <v>6422</v>
      </c>
      <c r="B93" s="64" t="s">
        <v>189</v>
      </c>
      <c r="C93" s="247" t="s">
        <v>190</v>
      </c>
      <c r="D93" s="194">
        <v>9962.5400000000009</v>
      </c>
      <c r="E93" s="194">
        <v>5524.13</v>
      </c>
      <c r="F93" s="45">
        <f t="shared" si="0"/>
        <v>55.449011998948059</v>
      </c>
    </row>
    <row r="94" spans="1:6" ht="12.75" customHeight="1" x14ac:dyDescent="0.2">
      <c r="A94" s="63">
        <v>6423</v>
      </c>
      <c r="B94" s="64" t="s">
        <v>191</v>
      </c>
      <c r="C94" s="247" t="s">
        <v>192</v>
      </c>
      <c r="D94" s="194">
        <v>1022243.92</v>
      </c>
      <c r="E94" s="194">
        <v>1043515.73</v>
      </c>
      <c r="F94" s="45">
        <f t="shared" si="0"/>
        <v>102.08089376555058</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159.30000000000001</v>
      </c>
      <c r="E97" s="194">
        <v>0</v>
      </c>
      <c r="F97" s="45">
        <f t="shared" si="0"/>
        <v>0</v>
      </c>
    </row>
    <row r="98" spans="1:6" ht="12.75" customHeight="1" x14ac:dyDescent="0.2">
      <c r="A98" s="63">
        <v>643</v>
      </c>
      <c r="B98" s="65" t="s">
        <v>199</v>
      </c>
      <c r="C98" s="247" t="s">
        <v>200</v>
      </c>
      <c r="D98" s="60">
        <f t="shared" ref="D98:E98" si="18">SUM(D99:D105)</f>
        <v>0</v>
      </c>
      <c r="E98" s="60">
        <f t="shared" si="18"/>
        <v>45.79</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45.79</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176433.32</v>
      </c>
      <c r="E106" s="60">
        <f>E107+E112+E120+E124</f>
        <v>189636.11</v>
      </c>
      <c r="F106" s="45">
        <f t="shared" si="0"/>
        <v>107.48316134390032</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40136.75</v>
      </c>
      <c r="E112" s="60">
        <f t="shared" si="20"/>
        <v>57701.5</v>
      </c>
      <c r="F112" s="45">
        <f t="shared" si="0"/>
        <v>143.76226276417498</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14.21</v>
      </c>
      <c r="E114" s="194">
        <v>0</v>
      </c>
      <c r="F114" s="45">
        <f t="shared" si="0"/>
        <v>0</v>
      </c>
    </row>
    <row r="115" spans="1:6" ht="12.75" customHeight="1" x14ac:dyDescent="0.2">
      <c r="A115" s="63">
        <v>6524</v>
      </c>
      <c r="B115" s="64" t="s">
        <v>233</v>
      </c>
      <c r="C115" s="247" t="s">
        <v>234</v>
      </c>
      <c r="D115" s="194">
        <v>4615.5600000000004</v>
      </c>
      <c r="E115" s="194">
        <v>2445.56</v>
      </c>
      <c r="F115" s="45">
        <f t="shared" si="0"/>
        <v>52.985119898777178</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35506.980000000003</v>
      </c>
      <c r="E117" s="194">
        <v>55255.94</v>
      </c>
      <c r="F117" s="45">
        <f t="shared" si="0"/>
        <v>155.61993726303953</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136296.57</v>
      </c>
      <c r="E120" s="60">
        <f t="shared" si="21"/>
        <v>131934.60999999999</v>
      </c>
      <c r="F120" s="45">
        <f t="shared" si="0"/>
        <v>96.79965533982255</v>
      </c>
    </row>
    <row r="121" spans="1:6" ht="12.75" customHeight="1" x14ac:dyDescent="0.2">
      <c r="A121" s="63">
        <v>6531</v>
      </c>
      <c r="B121" s="64" t="s">
        <v>245</v>
      </c>
      <c r="C121" s="247" t="s">
        <v>246</v>
      </c>
      <c r="D121" s="194">
        <v>0</v>
      </c>
      <c r="E121" s="194">
        <v>74.87</v>
      </c>
      <c r="F121" s="45" t="str">
        <f t="shared" si="0"/>
        <v>-</v>
      </c>
    </row>
    <row r="122" spans="1:6" ht="12.75" customHeight="1" x14ac:dyDescent="0.2">
      <c r="A122" s="63">
        <v>6532</v>
      </c>
      <c r="B122" s="64" t="s">
        <v>247</v>
      </c>
      <c r="C122" s="247" t="s">
        <v>248</v>
      </c>
      <c r="D122" s="194">
        <v>136296.57</v>
      </c>
      <c r="E122" s="194">
        <v>131859.74</v>
      </c>
      <c r="F122" s="45">
        <f t="shared" si="0"/>
        <v>96.744723656655481</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1561.12</v>
      </c>
      <c r="E125" s="60">
        <f t="shared" si="22"/>
        <v>782.58</v>
      </c>
      <c r="F125" s="45">
        <f t="shared" si="0"/>
        <v>50.129394281029015</v>
      </c>
    </row>
    <row r="126" spans="1:6" ht="12.75" customHeight="1" x14ac:dyDescent="0.2">
      <c r="A126" s="63">
        <v>661</v>
      </c>
      <c r="B126" s="65" t="s">
        <v>255</v>
      </c>
      <c r="C126" s="247" t="s">
        <v>256</v>
      </c>
      <c r="D126" s="60">
        <f t="shared" ref="D126:E126" si="23">SUM(D127:D128)</f>
        <v>1537.27</v>
      </c>
      <c r="E126" s="60">
        <f t="shared" si="23"/>
        <v>761.38</v>
      </c>
      <c r="F126" s="45">
        <f t="shared" si="0"/>
        <v>49.528059482068862</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1537.27</v>
      </c>
      <c r="E128" s="194">
        <v>761.38</v>
      </c>
      <c r="F128" s="45">
        <f t="shared" si="0"/>
        <v>49.528059482068862</v>
      </c>
    </row>
    <row r="129" spans="1:6" ht="36" x14ac:dyDescent="0.2">
      <c r="A129" s="63">
        <v>663</v>
      </c>
      <c r="B129" s="182" t="s">
        <v>261</v>
      </c>
      <c r="C129" s="247" t="s">
        <v>262</v>
      </c>
      <c r="D129" s="60">
        <f t="shared" ref="D129:E129" si="24">SUM(D130:D133)</f>
        <v>23.85</v>
      </c>
      <c r="E129" s="60">
        <f t="shared" si="24"/>
        <v>21.2</v>
      </c>
      <c r="F129" s="45">
        <f t="shared" si="0"/>
        <v>88.888888888888886</v>
      </c>
    </row>
    <row r="130" spans="1:6" ht="12.75" customHeight="1" x14ac:dyDescent="0.2">
      <c r="A130" s="63">
        <v>6631</v>
      </c>
      <c r="B130" s="65" t="s">
        <v>263</v>
      </c>
      <c r="C130" s="247" t="s">
        <v>264</v>
      </c>
      <c r="D130" s="194">
        <v>23.85</v>
      </c>
      <c r="E130" s="194">
        <v>21.2</v>
      </c>
      <c r="F130" s="45">
        <f t="shared" si="0"/>
        <v>88.888888888888886</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2207.09</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2207.09</v>
      </c>
      <c r="F151" s="45" t="str">
        <f t="shared" si="26"/>
        <v>-</v>
      </c>
    </row>
    <row r="152" spans="1:6" ht="12.75" customHeight="1" x14ac:dyDescent="0.2">
      <c r="A152" s="63">
        <v>3</v>
      </c>
      <c r="B152" s="64" t="s">
        <v>307</v>
      </c>
      <c r="C152" s="247" t="s">
        <v>13</v>
      </c>
      <c r="D152" s="60">
        <f>D153+D164+D202+D221+D230+D262+D273</f>
        <v>2458209.4699999997</v>
      </c>
      <c r="E152" s="60">
        <f>E153+E164+E202+E221+E230+E262+E273</f>
        <v>2613536.98</v>
      </c>
      <c r="F152" s="45">
        <f t="shared" si="26"/>
        <v>106.31872555596331</v>
      </c>
    </row>
    <row r="153" spans="1:6" ht="12.75" customHeight="1" x14ac:dyDescent="0.2">
      <c r="A153" s="63">
        <v>31</v>
      </c>
      <c r="B153" s="64" t="s">
        <v>308</v>
      </c>
      <c r="C153" s="247" t="s">
        <v>309</v>
      </c>
      <c r="D153" s="60">
        <f t="shared" ref="D153:E153" si="30">D154+D159+D160</f>
        <v>563087.91</v>
      </c>
      <c r="E153" s="60">
        <f t="shared" si="30"/>
        <v>791865.08000000007</v>
      </c>
      <c r="F153" s="45">
        <f t="shared" si="26"/>
        <v>140.62903250755286</v>
      </c>
    </row>
    <row r="154" spans="1:6" ht="12.75" customHeight="1" x14ac:dyDescent="0.2">
      <c r="A154" s="63">
        <v>311</v>
      </c>
      <c r="B154" s="64" t="s">
        <v>310</v>
      </c>
      <c r="C154" s="247" t="s">
        <v>311</v>
      </c>
      <c r="D154" s="60">
        <f t="shared" ref="D154:E154" si="31">SUM(D155:D158)</f>
        <v>457620.37</v>
      </c>
      <c r="E154" s="60">
        <f t="shared" si="31"/>
        <v>600451.30000000005</v>
      </c>
      <c r="F154" s="45">
        <f t="shared" si="26"/>
        <v>131.2116635017799</v>
      </c>
    </row>
    <row r="155" spans="1:6" ht="12.75" customHeight="1" x14ac:dyDescent="0.2">
      <c r="A155" s="63">
        <v>3111</v>
      </c>
      <c r="B155" s="64" t="s">
        <v>312</v>
      </c>
      <c r="C155" s="247" t="s">
        <v>313</v>
      </c>
      <c r="D155" s="194">
        <v>456988.82</v>
      </c>
      <c r="E155" s="194">
        <v>599811.18000000005</v>
      </c>
      <c r="F155" s="45">
        <f t="shared" si="26"/>
        <v>131.25292211743823</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631.54999999999995</v>
      </c>
      <c r="E157" s="194">
        <v>640.12</v>
      </c>
      <c r="F157" s="45">
        <f t="shared" si="26"/>
        <v>101.35697886153116</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37125.699999999997</v>
      </c>
      <c r="E159" s="194">
        <v>96112.47</v>
      </c>
      <c r="F159" s="45">
        <f t="shared" si="26"/>
        <v>258.88392676771082</v>
      </c>
    </row>
    <row r="160" spans="1:6" ht="12.75" customHeight="1" x14ac:dyDescent="0.2">
      <c r="A160" s="63">
        <v>313</v>
      </c>
      <c r="B160" s="65" t="s">
        <v>322</v>
      </c>
      <c r="C160" s="247" t="s">
        <v>323</v>
      </c>
      <c r="D160" s="60">
        <f t="shared" ref="D160:E160" si="32">SUM(D161:D163)</f>
        <v>68341.84</v>
      </c>
      <c r="E160" s="60">
        <f t="shared" si="32"/>
        <v>95301.31</v>
      </c>
      <c r="F160" s="45">
        <f t="shared" si="26"/>
        <v>139.44797213537126</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68341.84</v>
      </c>
      <c r="E162" s="194">
        <v>95301.31</v>
      </c>
      <c r="F162" s="45">
        <f t="shared" si="26"/>
        <v>139.44797213537126</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995068.96</v>
      </c>
      <c r="E164" s="60">
        <f>E165+E170+E178+E188+E189+E194</f>
        <v>864162.42</v>
      </c>
      <c r="F164" s="45">
        <f t="shared" si="26"/>
        <v>86.844475582878204</v>
      </c>
    </row>
    <row r="165" spans="1:6" ht="12.75" customHeight="1" x14ac:dyDescent="0.2">
      <c r="A165" s="63">
        <v>321</v>
      </c>
      <c r="B165" s="64" t="s">
        <v>332</v>
      </c>
      <c r="C165" s="247" t="s">
        <v>333</v>
      </c>
      <c r="D165" s="60">
        <f t="shared" ref="D165:E165" si="33">SUM(D166:D169)</f>
        <v>37559.629999999997</v>
      </c>
      <c r="E165" s="60">
        <f t="shared" si="33"/>
        <v>35447.22</v>
      </c>
      <c r="F165" s="45">
        <f t="shared" si="26"/>
        <v>94.375849815346967</v>
      </c>
    </row>
    <row r="166" spans="1:6" ht="12.75" customHeight="1" x14ac:dyDescent="0.2">
      <c r="A166" s="63">
        <v>3211</v>
      </c>
      <c r="B166" s="64" t="s">
        <v>334</v>
      </c>
      <c r="C166" s="247" t="s">
        <v>335</v>
      </c>
      <c r="D166" s="194">
        <v>6830.7</v>
      </c>
      <c r="E166" s="194">
        <v>5249.9</v>
      </c>
      <c r="F166" s="45">
        <f t="shared" si="26"/>
        <v>76.857423104513444</v>
      </c>
    </row>
    <row r="167" spans="1:6" ht="12.75" customHeight="1" x14ac:dyDescent="0.2">
      <c r="A167" s="63">
        <v>3212</v>
      </c>
      <c r="B167" s="64" t="s">
        <v>336</v>
      </c>
      <c r="C167" s="247" t="s">
        <v>337</v>
      </c>
      <c r="D167" s="194">
        <v>29884.5</v>
      </c>
      <c r="E167" s="194">
        <v>28312.2</v>
      </c>
      <c r="F167" s="45">
        <f t="shared" si="26"/>
        <v>94.738744165035399</v>
      </c>
    </row>
    <row r="168" spans="1:6" ht="12.75" customHeight="1" x14ac:dyDescent="0.2">
      <c r="A168" s="63">
        <v>3213</v>
      </c>
      <c r="B168" s="64" t="s">
        <v>338</v>
      </c>
      <c r="C168" s="247" t="s">
        <v>339</v>
      </c>
      <c r="D168" s="194">
        <v>844.43</v>
      </c>
      <c r="E168" s="194">
        <v>1852.62</v>
      </c>
      <c r="F168" s="45">
        <f t="shared" si="26"/>
        <v>219.39296330068805</v>
      </c>
    </row>
    <row r="169" spans="1:6" ht="12.75" customHeight="1" x14ac:dyDescent="0.2">
      <c r="A169" s="63">
        <v>3214</v>
      </c>
      <c r="B169" s="64" t="s">
        <v>340</v>
      </c>
      <c r="C169" s="247" t="s">
        <v>341</v>
      </c>
      <c r="D169" s="194">
        <v>0</v>
      </c>
      <c r="E169" s="194">
        <v>32.5</v>
      </c>
      <c r="F169" s="45" t="str">
        <f t="shared" si="26"/>
        <v>-</v>
      </c>
    </row>
    <row r="170" spans="1:6" ht="12.75" customHeight="1" x14ac:dyDescent="0.2">
      <c r="A170" s="63">
        <v>322</v>
      </c>
      <c r="B170" s="64" t="s">
        <v>342</v>
      </c>
      <c r="C170" s="247" t="s">
        <v>343</v>
      </c>
      <c r="D170" s="60">
        <f t="shared" ref="D170:E170" si="34">SUM(D171:D177)</f>
        <v>128486.03</v>
      </c>
      <c r="E170" s="60">
        <f t="shared" si="34"/>
        <v>90855.2</v>
      </c>
      <c r="F170" s="45">
        <f t="shared" si="26"/>
        <v>70.712123333563966</v>
      </c>
    </row>
    <row r="171" spans="1:6" ht="12.75" customHeight="1" x14ac:dyDescent="0.2">
      <c r="A171" s="63">
        <v>3221</v>
      </c>
      <c r="B171" s="64" t="s">
        <v>344</v>
      </c>
      <c r="C171" s="247" t="s">
        <v>345</v>
      </c>
      <c r="D171" s="194">
        <v>11426.08</v>
      </c>
      <c r="E171" s="194">
        <v>10580.51</v>
      </c>
      <c r="F171" s="45">
        <f t="shared" si="26"/>
        <v>92.599649223530733</v>
      </c>
    </row>
    <row r="172" spans="1:6" ht="12.75" customHeight="1" x14ac:dyDescent="0.2">
      <c r="A172" s="63">
        <v>3222</v>
      </c>
      <c r="B172" s="64" t="s">
        <v>346</v>
      </c>
      <c r="C172" s="247" t="s">
        <v>347</v>
      </c>
      <c r="D172" s="194">
        <v>20306.72</v>
      </c>
      <c r="E172" s="194">
        <v>18820.61</v>
      </c>
      <c r="F172" s="45">
        <f t="shared" si="26"/>
        <v>92.681683698795268</v>
      </c>
    </row>
    <row r="173" spans="1:6" ht="12.75" customHeight="1" x14ac:dyDescent="0.2">
      <c r="A173" s="63">
        <v>3223</v>
      </c>
      <c r="B173" s="65" t="s">
        <v>348</v>
      </c>
      <c r="C173" s="247" t="s">
        <v>349</v>
      </c>
      <c r="D173" s="194">
        <v>58263.360000000001</v>
      </c>
      <c r="E173" s="194">
        <v>39283.99</v>
      </c>
      <c r="F173" s="45">
        <f t="shared" si="26"/>
        <v>67.424861868591165</v>
      </c>
    </row>
    <row r="174" spans="1:6" ht="12.75" customHeight="1" x14ac:dyDescent="0.2">
      <c r="A174" s="63">
        <v>3224</v>
      </c>
      <c r="B174" s="65" t="s">
        <v>350</v>
      </c>
      <c r="C174" s="247" t="s">
        <v>351</v>
      </c>
      <c r="D174" s="194">
        <v>26371.61</v>
      </c>
      <c r="E174" s="194">
        <v>17225.62</v>
      </c>
      <c r="F174" s="45">
        <f t="shared" si="26"/>
        <v>65.318803061322384</v>
      </c>
    </row>
    <row r="175" spans="1:6" ht="12.75" customHeight="1" x14ac:dyDescent="0.2">
      <c r="A175" s="63">
        <v>3225</v>
      </c>
      <c r="B175" s="65" t="s">
        <v>352</v>
      </c>
      <c r="C175" s="247" t="s">
        <v>353</v>
      </c>
      <c r="D175" s="194">
        <v>11762.72</v>
      </c>
      <c r="E175" s="194">
        <v>4944.47</v>
      </c>
      <c r="F175" s="45">
        <f t="shared" si="26"/>
        <v>42.035090523280331</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355.54</v>
      </c>
      <c r="E177" s="194">
        <v>0</v>
      </c>
      <c r="F177" s="45">
        <f t="shared" si="26"/>
        <v>0</v>
      </c>
    </row>
    <row r="178" spans="1:6" ht="12.75" customHeight="1" x14ac:dyDescent="0.2">
      <c r="A178" s="63">
        <v>323</v>
      </c>
      <c r="B178" s="65" t="s">
        <v>358</v>
      </c>
      <c r="C178" s="247" t="s">
        <v>359</v>
      </c>
      <c r="D178" s="60">
        <f t="shared" ref="D178:E178" si="35">SUM(D179:D187)</f>
        <v>662056.91</v>
      </c>
      <c r="E178" s="60">
        <f t="shared" si="35"/>
        <v>559952.95000000007</v>
      </c>
      <c r="F178" s="45">
        <f t="shared" si="26"/>
        <v>84.57776688713966</v>
      </c>
    </row>
    <row r="179" spans="1:6" ht="12.75" customHeight="1" x14ac:dyDescent="0.2">
      <c r="A179" s="63">
        <v>3231</v>
      </c>
      <c r="B179" s="65" t="s">
        <v>360</v>
      </c>
      <c r="C179" s="247" t="s">
        <v>361</v>
      </c>
      <c r="D179" s="194">
        <v>23307.8</v>
      </c>
      <c r="E179" s="194">
        <v>15326.17</v>
      </c>
      <c r="F179" s="45">
        <f t="shared" si="26"/>
        <v>65.755541063506641</v>
      </c>
    </row>
    <row r="180" spans="1:6" ht="12.75" customHeight="1" x14ac:dyDescent="0.2">
      <c r="A180" s="63">
        <v>3232</v>
      </c>
      <c r="B180" s="65" t="s">
        <v>362</v>
      </c>
      <c r="C180" s="247" t="s">
        <v>363</v>
      </c>
      <c r="D180" s="194">
        <v>299286.83</v>
      </c>
      <c r="E180" s="194">
        <v>266997.88</v>
      </c>
      <c r="F180" s="45">
        <f t="shared" si="26"/>
        <v>89.211369574798866</v>
      </c>
    </row>
    <row r="181" spans="1:6" ht="12.75" customHeight="1" x14ac:dyDescent="0.2">
      <c r="A181" s="63">
        <v>3233</v>
      </c>
      <c r="B181" s="65" t="s">
        <v>364</v>
      </c>
      <c r="C181" s="247" t="s">
        <v>365</v>
      </c>
      <c r="D181" s="194">
        <v>34346.160000000003</v>
      </c>
      <c r="E181" s="194">
        <v>44616.05</v>
      </c>
      <c r="F181" s="45">
        <f t="shared" si="26"/>
        <v>129.90113014089494</v>
      </c>
    </row>
    <row r="182" spans="1:6" ht="12.75" customHeight="1" x14ac:dyDescent="0.2">
      <c r="A182" s="63">
        <v>3234</v>
      </c>
      <c r="B182" s="65" t="s">
        <v>366</v>
      </c>
      <c r="C182" s="247" t="s">
        <v>367</v>
      </c>
      <c r="D182" s="194">
        <v>57360.61</v>
      </c>
      <c r="E182" s="194">
        <v>56491.44</v>
      </c>
      <c r="F182" s="45">
        <f t="shared" si="26"/>
        <v>98.484726714029023</v>
      </c>
    </row>
    <row r="183" spans="1:6" ht="12.75" customHeight="1" x14ac:dyDescent="0.2">
      <c r="A183" s="63">
        <v>3235</v>
      </c>
      <c r="B183" s="64" t="s">
        <v>368</v>
      </c>
      <c r="C183" s="247" t="s">
        <v>369</v>
      </c>
      <c r="D183" s="194">
        <v>92695.679999999993</v>
      </c>
      <c r="E183" s="194">
        <v>91568.97</v>
      </c>
      <c r="F183" s="45">
        <f t="shared" si="26"/>
        <v>98.784506462437093</v>
      </c>
    </row>
    <row r="184" spans="1:6" ht="12.75" customHeight="1" x14ac:dyDescent="0.2">
      <c r="A184" s="63">
        <v>3236</v>
      </c>
      <c r="B184" s="64" t="s">
        <v>370</v>
      </c>
      <c r="C184" s="247" t="s">
        <v>371</v>
      </c>
      <c r="D184" s="194">
        <v>45894.82</v>
      </c>
      <c r="E184" s="194">
        <v>25897.88</v>
      </c>
      <c r="F184" s="45">
        <f t="shared" si="26"/>
        <v>56.428764727696944</v>
      </c>
    </row>
    <row r="185" spans="1:6" ht="12.75" customHeight="1" x14ac:dyDescent="0.2">
      <c r="A185" s="63">
        <v>3237</v>
      </c>
      <c r="B185" s="64" t="s">
        <v>372</v>
      </c>
      <c r="C185" s="247" t="s">
        <v>373</v>
      </c>
      <c r="D185" s="194">
        <v>55048.01</v>
      </c>
      <c r="E185" s="194">
        <v>19660.84</v>
      </c>
      <c r="F185" s="45">
        <f t="shared" si="26"/>
        <v>35.715805167162259</v>
      </c>
    </row>
    <row r="186" spans="1:6" ht="12.75" customHeight="1" x14ac:dyDescent="0.2">
      <c r="A186" s="63">
        <v>3238</v>
      </c>
      <c r="B186" s="64" t="s">
        <v>374</v>
      </c>
      <c r="C186" s="247" t="s">
        <v>375</v>
      </c>
      <c r="D186" s="194">
        <v>22547.34</v>
      </c>
      <c r="E186" s="194">
        <v>22758.67</v>
      </c>
      <c r="F186" s="45">
        <f t="shared" si="26"/>
        <v>100.9372724232659</v>
      </c>
    </row>
    <row r="187" spans="1:6" ht="12.75" customHeight="1" x14ac:dyDescent="0.2">
      <c r="A187" s="63">
        <v>3239</v>
      </c>
      <c r="B187" s="64" t="s">
        <v>376</v>
      </c>
      <c r="C187" s="247" t="s">
        <v>377</v>
      </c>
      <c r="D187" s="194">
        <v>31569.66</v>
      </c>
      <c r="E187" s="194">
        <v>16635.05</v>
      </c>
      <c r="F187" s="45">
        <f t="shared" si="26"/>
        <v>52.693155390333622</v>
      </c>
    </row>
    <row r="188" spans="1:6" ht="12.75" customHeight="1" x14ac:dyDescent="0.2">
      <c r="A188" s="63">
        <v>324</v>
      </c>
      <c r="B188" s="64" t="s">
        <v>378</v>
      </c>
      <c r="C188" s="247" t="s">
        <v>379</v>
      </c>
      <c r="D188" s="194">
        <v>569.1</v>
      </c>
      <c r="E188" s="194">
        <v>113.82</v>
      </c>
      <c r="F188" s="45">
        <f t="shared" si="26"/>
        <v>20</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166397.28999999998</v>
      </c>
      <c r="E194" s="60">
        <f t="shared" si="36"/>
        <v>177793.22999999995</v>
      </c>
      <c r="F194" s="45">
        <f t="shared" si="26"/>
        <v>106.84863317185031</v>
      </c>
    </row>
    <row r="195" spans="1:6" ht="12.75" customHeight="1" x14ac:dyDescent="0.2">
      <c r="A195" s="63">
        <v>3291</v>
      </c>
      <c r="B195" s="183" t="s">
        <v>392</v>
      </c>
      <c r="C195" s="247" t="s">
        <v>393</v>
      </c>
      <c r="D195" s="194">
        <v>16779.650000000001</v>
      </c>
      <c r="E195" s="194">
        <v>36649.58</v>
      </c>
      <c r="F195" s="45">
        <f t="shared" si="26"/>
        <v>218.41683229387976</v>
      </c>
    </row>
    <row r="196" spans="1:6" ht="12.75" customHeight="1" x14ac:dyDescent="0.2">
      <c r="A196" s="63">
        <v>3292</v>
      </c>
      <c r="B196" s="64" t="s">
        <v>394</v>
      </c>
      <c r="C196" s="247" t="s">
        <v>395</v>
      </c>
      <c r="D196" s="194">
        <v>7439.29</v>
      </c>
      <c r="E196" s="194">
        <v>6411.65</v>
      </c>
      <c r="F196" s="45">
        <f t="shared" si="26"/>
        <v>86.186316167268657</v>
      </c>
    </row>
    <row r="197" spans="1:6" ht="12.75" customHeight="1" x14ac:dyDescent="0.2">
      <c r="A197" s="63">
        <v>3293</v>
      </c>
      <c r="B197" s="64" t="s">
        <v>396</v>
      </c>
      <c r="C197" s="247" t="s">
        <v>397</v>
      </c>
      <c r="D197" s="194">
        <v>69524.06</v>
      </c>
      <c r="E197" s="194">
        <v>28866.21</v>
      </c>
      <c r="F197" s="45">
        <f t="shared" si="26"/>
        <v>41.519741511068254</v>
      </c>
    </row>
    <row r="198" spans="1:6" ht="12.75" customHeight="1" x14ac:dyDescent="0.2">
      <c r="A198" s="63">
        <v>3294</v>
      </c>
      <c r="B198" s="64" t="s">
        <v>398</v>
      </c>
      <c r="C198" s="247" t="s">
        <v>399</v>
      </c>
      <c r="D198" s="194">
        <v>7136.84</v>
      </c>
      <c r="E198" s="194">
        <v>12095.96</v>
      </c>
      <c r="F198" s="45">
        <f t="shared" si="26"/>
        <v>169.48621518767408</v>
      </c>
    </row>
    <row r="199" spans="1:6" ht="12.75" customHeight="1" x14ac:dyDescent="0.2">
      <c r="A199" s="63">
        <v>3295</v>
      </c>
      <c r="B199" s="64" t="s">
        <v>400</v>
      </c>
      <c r="C199" s="247" t="s">
        <v>401</v>
      </c>
      <c r="D199" s="194">
        <v>9526.57</v>
      </c>
      <c r="E199" s="194">
        <v>9106.2099999999991</v>
      </c>
      <c r="F199" s="45">
        <f t="shared" si="26"/>
        <v>95.587498963425446</v>
      </c>
    </row>
    <row r="200" spans="1:6" ht="12.75" customHeight="1" x14ac:dyDescent="0.2">
      <c r="A200" s="63" t="s">
        <v>402</v>
      </c>
      <c r="B200" s="64" t="s">
        <v>403</v>
      </c>
      <c r="C200" s="247" t="s">
        <v>402</v>
      </c>
      <c r="D200" s="194">
        <v>326.54000000000002</v>
      </c>
      <c r="E200" s="194">
        <v>72471.039999999994</v>
      </c>
      <c r="F200" s="45" t="str">
        <f t="shared" si="26"/>
        <v>&gt;&gt;100</v>
      </c>
    </row>
    <row r="201" spans="1:6" ht="12.75" customHeight="1" x14ac:dyDescent="0.2">
      <c r="A201" s="63">
        <v>3299</v>
      </c>
      <c r="B201" s="64" t="s">
        <v>404</v>
      </c>
      <c r="C201" s="247" t="s">
        <v>405</v>
      </c>
      <c r="D201" s="194">
        <v>55664.34</v>
      </c>
      <c r="E201" s="194">
        <v>12192.58</v>
      </c>
      <c r="F201" s="45">
        <f t="shared" si="26"/>
        <v>21.903753821566916</v>
      </c>
    </row>
    <row r="202" spans="1:6" ht="12.75" customHeight="1" x14ac:dyDescent="0.2">
      <c r="A202" s="63">
        <v>34</v>
      </c>
      <c r="B202" s="183" t="s">
        <v>406</v>
      </c>
      <c r="C202" s="247" t="s">
        <v>407</v>
      </c>
      <c r="D202" s="60">
        <f t="shared" ref="D202:E202" si="37">D203+D208+D216</f>
        <v>39612.76</v>
      </c>
      <c r="E202" s="60">
        <f t="shared" si="37"/>
        <v>84688.51999999999</v>
      </c>
      <c r="F202" s="45">
        <f t="shared" si="26"/>
        <v>213.79101077531581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32896.120000000003</v>
      </c>
      <c r="E208" s="60">
        <f t="shared" si="39"/>
        <v>39004.94</v>
      </c>
      <c r="F208" s="45">
        <f t="shared" si="26"/>
        <v>118.57003196729583</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32896.120000000003</v>
      </c>
      <c r="E211" s="194">
        <v>39004.94</v>
      </c>
      <c r="F211" s="45">
        <f t="shared" si="26"/>
        <v>118.57003196729583</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6716.6399999999994</v>
      </c>
      <c r="E216" s="60">
        <f t="shared" si="40"/>
        <v>45683.579999999994</v>
      </c>
      <c r="F216" s="45">
        <f t="shared" si="26"/>
        <v>680.15525619952837</v>
      </c>
    </row>
    <row r="217" spans="1:6" ht="12.75" customHeight="1" x14ac:dyDescent="0.2">
      <c r="A217" s="63">
        <v>3431</v>
      </c>
      <c r="B217" s="182" t="s">
        <v>436</v>
      </c>
      <c r="C217" s="247" t="s">
        <v>437</v>
      </c>
      <c r="D217" s="194">
        <v>3081.7</v>
      </c>
      <c r="E217" s="194">
        <v>3394.45</v>
      </c>
      <c r="F217" s="45">
        <f t="shared" si="26"/>
        <v>110.14861926858552</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2208.6799999999998</v>
      </c>
      <c r="E219" s="194">
        <v>40926.629999999997</v>
      </c>
      <c r="F219" s="45">
        <f t="shared" si="26"/>
        <v>1852.9904739482404</v>
      </c>
    </row>
    <row r="220" spans="1:6" ht="12.75" customHeight="1" x14ac:dyDescent="0.2">
      <c r="A220" s="63">
        <v>3434</v>
      </c>
      <c r="B220" s="65" t="s">
        <v>442</v>
      </c>
      <c r="C220" s="247" t="s">
        <v>443</v>
      </c>
      <c r="D220" s="194">
        <v>1426.26</v>
      </c>
      <c r="E220" s="194">
        <v>1362.5</v>
      </c>
      <c r="F220" s="45">
        <f t="shared" si="26"/>
        <v>95.529566839145744</v>
      </c>
    </row>
    <row r="221" spans="1:6" ht="12.75" customHeight="1" x14ac:dyDescent="0.2">
      <c r="A221" s="63">
        <v>35</v>
      </c>
      <c r="B221" s="65" t="s">
        <v>444</v>
      </c>
      <c r="C221" s="247" t="s">
        <v>445</v>
      </c>
      <c r="D221" s="60">
        <f t="shared" ref="D221:E221" si="41">D222+D225+D229</f>
        <v>46442.19</v>
      </c>
      <c r="E221" s="60">
        <f t="shared" si="41"/>
        <v>101957.38</v>
      </c>
      <c r="F221" s="45">
        <f t="shared" si="26"/>
        <v>219.53611576026023</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46442.19</v>
      </c>
      <c r="E225" s="60">
        <f t="shared" si="43"/>
        <v>101957.38</v>
      </c>
      <c r="F225" s="45">
        <f t="shared" si="26"/>
        <v>219.53611576026023</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2200</v>
      </c>
      <c r="F227" s="45" t="str">
        <f t="shared" si="26"/>
        <v>-</v>
      </c>
    </row>
    <row r="228" spans="1:6" ht="12.75" customHeight="1" x14ac:dyDescent="0.2">
      <c r="A228" s="63">
        <v>3523</v>
      </c>
      <c r="B228" s="64" t="s">
        <v>458</v>
      </c>
      <c r="C228" s="247" t="s">
        <v>459</v>
      </c>
      <c r="D228" s="194">
        <v>46442.19</v>
      </c>
      <c r="E228" s="194">
        <v>99757.38</v>
      </c>
      <c r="F228" s="45">
        <f t="shared" si="26"/>
        <v>214.79904371434682</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38207.14</v>
      </c>
      <c r="E230" s="60">
        <f>E231+E234+E237+E242+E246+E250+E254+E257</f>
        <v>47677.79</v>
      </c>
      <c r="F230" s="45">
        <f t="shared" ref="F230:F245" si="44">IF(D230&lt;&gt;0,IF(E230/D230&gt;=100,"&gt;&gt;100",E230/D230*100),"-")</f>
        <v>124.78764440363766</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38207.14</v>
      </c>
      <c r="E237" s="60">
        <f t="shared" si="47"/>
        <v>42228.28</v>
      </c>
      <c r="F237" s="45">
        <f t="shared" si="44"/>
        <v>110.52457734339707</v>
      </c>
    </row>
    <row r="238" spans="1:6" ht="12" x14ac:dyDescent="0.2">
      <c r="A238" s="63">
        <v>3631</v>
      </c>
      <c r="B238" s="65" t="s">
        <v>478</v>
      </c>
      <c r="C238" s="247" t="s">
        <v>479</v>
      </c>
      <c r="D238" s="194">
        <v>35957.14</v>
      </c>
      <c r="E238" s="194">
        <v>22504.79</v>
      </c>
      <c r="F238" s="45">
        <f t="shared" si="44"/>
        <v>62.587819832166858</v>
      </c>
    </row>
    <row r="239" spans="1:6" ht="12" x14ac:dyDescent="0.2">
      <c r="A239" s="63">
        <v>3632</v>
      </c>
      <c r="B239" s="65" t="s">
        <v>480</v>
      </c>
      <c r="C239" s="247" t="s">
        <v>481</v>
      </c>
      <c r="D239" s="194">
        <v>2250</v>
      </c>
      <c r="E239" s="194">
        <v>19723.490000000002</v>
      </c>
      <c r="F239" s="45">
        <f t="shared" si="44"/>
        <v>876.59955555555553</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5449.51</v>
      </c>
      <c r="F246" s="45" t="str">
        <f t="shared" ref="F246:F249" si="49">IF(D246&lt;&gt;0,IF(E246/D246&gt;=100,"&gt;&gt;100",E246/D246*100),"-")</f>
        <v>-</v>
      </c>
    </row>
    <row r="247" spans="1:6" ht="12.75" customHeight="1" x14ac:dyDescent="0.2">
      <c r="A247" s="63" t="s">
        <v>493</v>
      </c>
      <c r="B247" s="64" t="s">
        <v>494</v>
      </c>
      <c r="C247" s="247" t="s">
        <v>493</v>
      </c>
      <c r="D247" s="194">
        <v>0</v>
      </c>
      <c r="E247" s="194">
        <v>5449.51</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448478.54</v>
      </c>
      <c r="E262" s="60">
        <f t="shared" si="55"/>
        <v>434852.51</v>
      </c>
      <c r="F262" s="45">
        <f t="shared" ref="F262:F268" si="56">IF(D262&lt;&gt;0,IF(E262/D262&gt;=100,"&gt;&gt;100",E262/D262*100),"-")</f>
        <v>96.961720843989553</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448478.54</v>
      </c>
      <c r="E269" s="60">
        <f t="shared" si="58"/>
        <v>434852.51</v>
      </c>
      <c r="F269" s="45">
        <f t="shared" ref="F269:F272" si="59">IF(D269&lt;&gt;0,IF(E269/D269&gt;=100,"&gt;&gt;100",E269/D269*100),"-")</f>
        <v>96.961720843989553</v>
      </c>
    </row>
    <row r="270" spans="1:6" ht="12.75" customHeight="1" x14ac:dyDescent="0.2">
      <c r="A270" s="63">
        <v>3721</v>
      </c>
      <c r="B270" s="65" t="s">
        <v>533</v>
      </c>
      <c r="C270" s="247" t="s">
        <v>534</v>
      </c>
      <c r="D270" s="194">
        <v>338182.18</v>
      </c>
      <c r="E270" s="194">
        <v>309758.11</v>
      </c>
      <c r="F270" s="45">
        <f t="shared" si="59"/>
        <v>91.595042056917364</v>
      </c>
    </row>
    <row r="271" spans="1:6" ht="12.75" customHeight="1" x14ac:dyDescent="0.2">
      <c r="A271" s="63">
        <v>3722</v>
      </c>
      <c r="B271" s="65" t="s">
        <v>535</v>
      </c>
      <c r="C271" s="247" t="s">
        <v>536</v>
      </c>
      <c r="D271" s="194">
        <v>110296.36</v>
      </c>
      <c r="E271" s="194">
        <v>125094.39999999999</v>
      </c>
      <c r="F271" s="45">
        <f t="shared" si="59"/>
        <v>113.4166168312354</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327311.96999999997</v>
      </c>
      <c r="E273" s="60">
        <f t="shared" si="60"/>
        <v>288333.27999999997</v>
      </c>
      <c r="F273" s="45">
        <f t="shared" ref="F273:F277" si="61">IF(D273&lt;&gt;0,IF(E273/D273&gt;=100,"&gt;&gt;100",E273/D273*100),"-")</f>
        <v>88.091272677867536</v>
      </c>
    </row>
    <row r="274" spans="1:6" ht="12.75" customHeight="1" x14ac:dyDescent="0.2">
      <c r="A274" s="63">
        <v>381</v>
      </c>
      <c r="B274" s="64" t="s">
        <v>541</v>
      </c>
      <c r="C274" s="247" t="s">
        <v>542</v>
      </c>
      <c r="D274" s="60">
        <f t="shared" ref="D274:E274" si="62">SUM(D275:D277)</f>
        <v>219981.97</v>
      </c>
      <c r="E274" s="60">
        <f t="shared" si="62"/>
        <v>249303.22</v>
      </c>
      <c r="F274" s="45">
        <f t="shared" si="61"/>
        <v>113.32893327575893</v>
      </c>
    </row>
    <row r="275" spans="1:6" ht="12.75" customHeight="1" x14ac:dyDescent="0.2">
      <c r="A275" s="63">
        <v>3811</v>
      </c>
      <c r="B275" s="64" t="s">
        <v>543</v>
      </c>
      <c r="C275" s="247" t="s">
        <v>544</v>
      </c>
      <c r="D275" s="194">
        <v>219981.97</v>
      </c>
      <c r="E275" s="194">
        <v>249303.22</v>
      </c>
      <c r="F275" s="45">
        <f t="shared" si="61"/>
        <v>113.32893327575893</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107000</v>
      </c>
      <c r="E278" s="60">
        <f t="shared" si="63"/>
        <v>35250</v>
      </c>
      <c r="F278" s="45">
        <f t="shared" ref="F278:F282" si="64">IF(D278&lt;&gt;0,IF(E278/D278&gt;=100,"&gt;&gt;100",E278/D278*100),"-")</f>
        <v>32.943925233644862</v>
      </c>
    </row>
    <row r="279" spans="1:6" ht="12.75" customHeight="1" x14ac:dyDescent="0.2">
      <c r="A279" s="63">
        <v>3821</v>
      </c>
      <c r="B279" s="64" t="s">
        <v>551</v>
      </c>
      <c r="C279" s="247" t="s">
        <v>552</v>
      </c>
      <c r="D279" s="194">
        <v>107000</v>
      </c>
      <c r="E279" s="194">
        <v>35250</v>
      </c>
      <c r="F279" s="45">
        <f t="shared" si="64"/>
        <v>32.943925233644862</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330</v>
      </c>
      <c r="E283" s="60">
        <f t="shared" si="65"/>
        <v>930</v>
      </c>
      <c r="F283" s="45">
        <f t="shared" ref="F283:F294" si="66">IF(D283&lt;&gt;0,IF(E283/D283&gt;=100,"&gt;&gt;100",E283/D283*100),"-")</f>
        <v>281.81818181818181</v>
      </c>
    </row>
    <row r="284" spans="1:6" ht="12.75" customHeight="1" x14ac:dyDescent="0.2">
      <c r="A284" s="63">
        <v>3831</v>
      </c>
      <c r="B284" s="64" t="s">
        <v>561</v>
      </c>
      <c r="C284" s="247" t="s">
        <v>562</v>
      </c>
      <c r="D284" s="194">
        <v>330</v>
      </c>
      <c r="E284" s="194">
        <v>930</v>
      </c>
      <c r="F284" s="45">
        <f t="shared" si="66"/>
        <v>281.81818181818181</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2850.06</v>
      </c>
      <c r="F289" s="45" t="str">
        <f t="shared" si="66"/>
        <v>-</v>
      </c>
    </row>
    <row r="290" spans="1:6" ht="24" x14ac:dyDescent="0.2">
      <c r="A290" s="63">
        <v>3861</v>
      </c>
      <c r="B290" s="64" t="s">
        <v>572</v>
      </c>
      <c r="C290" s="247" t="s">
        <v>573</v>
      </c>
      <c r="D290" s="194">
        <v>0</v>
      </c>
      <c r="E290" s="194">
        <v>2850.06</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2458209.4699999997</v>
      </c>
      <c r="E299" s="60">
        <f>E152-E297+E298</f>
        <v>2613536.98</v>
      </c>
      <c r="F299" s="45">
        <f t="shared" si="68"/>
        <v>106.31872555596331</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250773.64999999991</v>
      </c>
      <c r="E301" s="60">
        <f>IF(E299&gt;=E6,E299-E6,0)</f>
        <v>327417.74000000022</v>
      </c>
      <c r="F301" s="45">
        <f t="shared" si="68"/>
        <v>130.56305556823867</v>
      </c>
    </row>
    <row r="302" spans="1:6" ht="12.75" customHeight="1" x14ac:dyDescent="0.2">
      <c r="A302" s="63">
        <v>92211</v>
      </c>
      <c r="B302" s="64" t="s">
        <v>597</v>
      </c>
      <c r="C302" s="247" t="s">
        <v>598</v>
      </c>
      <c r="D302" s="194">
        <f>3395.69-1119.65</f>
        <v>2276.04</v>
      </c>
      <c r="E302" s="194">
        <v>0</v>
      </c>
      <c r="F302" s="45">
        <f t="shared" si="68"/>
        <v>0</v>
      </c>
    </row>
    <row r="303" spans="1:6" ht="12.75" customHeight="1" x14ac:dyDescent="0.2">
      <c r="A303" s="63">
        <v>92221</v>
      </c>
      <c r="B303" s="64" t="s">
        <v>599</v>
      </c>
      <c r="C303" s="247" t="s">
        <v>600</v>
      </c>
      <c r="D303" s="194">
        <v>0</v>
      </c>
      <c r="E303" s="194">
        <v>290572.79999999999</v>
      </c>
      <c r="F303" s="45" t="str">
        <f t="shared" si="68"/>
        <v>-</v>
      </c>
    </row>
    <row r="304" spans="1:6" ht="12.75" customHeight="1" x14ac:dyDescent="0.2">
      <c r="A304" s="63">
        <v>96</v>
      </c>
      <c r="B304" s="220" t="s">
        <v>601</v>
      </c>
      <c r="C304" s="247" t="s">
        <v>602</v>
      </c>
      <c r="D304" s="194">
        <v>16929.669999999998</v>
      </c>
      <c r="E304" s="194">
        <v>34404.239999999998</v>
      </c>
      <c r="F304" s="45">
        <f t="shared" si="68"/>
        <v>203.21860969528646</v>
      </c>
    </row>
    <row r="305" spans="1:6" ht="12" x14ac:dyDescent="0.2">
      <c r="A305" s="63">
        <v>9661</v>
      </c>
      <c r="B305" s="220" t="s">
        <v>603</v>
      </c>
      <c r="C305" s="247" t="s">
        <v>604</v>
      </c>
      <c r="D305" s="194">
        <v>2.42</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2" t="s">
        <v>607</v>
      </c>
      <c r="B307" s="37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341235.97000000003</v>
      </c>
      <c r="E360" s="60">
        <f t="shared" si="86"/>
        <v>310274.77</v>
      </c>
      <c r="F360" s="45">
        <f t="shared" si="72"/>
        <v>90.926747845486517</v>
      </c>
    </row>
    <row r="361" spans="1:6" ht="12.75" customHeight="1" x14ac:dyDescent="0.2">
      <c r="A361" s="63">
        <v>41</v>
      </c>
      <c r="B361" s="64" t="s">
        <v>714</v>
      </c>
      <c r="C361" s="247" t="s">
        <v>715</v>
      </c>
      <c r="D361" s="60">
        <f t="shared" ref="D361:E361" si="87">D362+D366</f>
        <v>905</v>
      </c>
      <c r="E361" s="60">
        <f t="shared" si="87"/>
        <v>0</v>
      </c>
      <c r="F361" s="45">
        <f t="shared" si="72"/>
        <v>0</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905</v>
      </c>
      <c r="E366" s="60">
        <f t="shared" si="89"/>
        <v>0</v>
      </c>
      <c r="F366" s="45">
        <f t="shared" si="72"/>
        <v>0</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905</v>
      </c>
      <c r="E370" s="194">
        <v>0</v>
      </c>
      <c r="F370" s="45">
        <f t="shared" si="72"/>
        <v>0</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315436.95</v>
      </c>
      <c r="E373" s="60">
        <f t="shared" si="90"/>
        <v>310274.77</v>
      </c>
      <c r="F373" s="45">
        <f t="shared" si="72"/>
        <v>98.363482781582817</v>
      </c>
    </row>
    <row r="374" spans="1:6" ht="12.75" customHeight="1" x14ac:dyDescent="0.2">
      <c r="A374" s="63">
        <v>421</v>
      </c>
      <c r="B374" s="64" t="s">
        <v>732</v>
      </c>
      <c r="C374" s="247" t="s">
        <v>733</v>
      </c>
      <c r="D374" s="60">
        <f t="shared" ref="D374:E374" si="91">SUM(D375:D378)</f>
        <v>276202.06</v>
      </c>
      <c r="E374" s="60">
        <f t="shared" si="91"/>
        <v>259471.5</v>
      </c>
      <c r="F374" s="45">
        <f t="shared" si="72"/>
        <v>93.942637502414001</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19000</v>
      </c>
      <c r="E376" s="194">
        <v>240438.35</v>
      </c>
      <c r="F376" s="45">
        <f t="shared" si="72"/>
        <v>1265.4649999999999</v>
      </c>
    </row>
    <row r="377" spans="1:6" ht="12.75" customHeight="1" x14ac:dyDescent="0.2">
      <c r="A377" s="63">
        <v>4213</v>
      </c>
      <c r="B377" s="64" t="s">
        <v>642</v>
      </c>
      <c r="C377" s="247" t="s">
        <v>736</v>
      </c>
      <c r="D377" s="194">
        <v>210819.65</v>
      </c>
      <c r="E377" s="194">
        <v>19033.150000000001</v>
      </c>
      <c r="F377" s="45">
        <f t="shared" si="72"/>
        <v>9.0281669664094419</v>
      </c>
    </row>
    <row r="378" spans="1:6" ht="12.75" customHeight="1" x14ac:dyDescent="0.2">
      <c r="A378" s="63">
        <v>4214</v>
      </c>
      <c r="B378" s="64" t="s">
        <v>644</v>
      </c>
      <c r="C378" s="247" t="s">
        <v>737</v>
      </c>
      <c r="D378" s="194">
        <v>46382.41</v>
      </c>
      <c r="E378" s="194">
        <v>0</v>
      </c>
      <c r="F378" s="45">
        <f t="shared" si="72"/>
        <v>0</v>
      </c>
    </row>
    <row r="379" spans="1:6" ht="12.75" customHeight="1" x14ac:dyDescent="0.2">
      <c r="A379" s="63">
        <v>422</v>
      </c>
      <c r="B379" s="64" t="s">
        <v>738</v>
      </c>
      <c r="C379" s="247" t="s">
        <v>739</v>
      </c>
      <c r="D379" s="60">
        <f t="shared" ref="D379:E379" si="92">SUM(D380:D387)</f>
        <v>14896.869999999999</v>
      </c>
      <c r="E379" s="60">
        <f t="shared" si="92"/>
        <v>14583.56</v>
      </c>
      <c r="F379" s="45">
        <f t="shared" si="72"/>
        <v>97.896806510360904</v>
      </c>
    </row>
    <row r="380" spans="1:6" ht="12.75" customHeight="1" x14ac:dyDescent="0.2">
      <c r="A380" s="63">
        <v>4221</v>
      </c>
      <c r="B380" s="64" t="s">
        <v>648</v>
      </c>
      <c r="C380" s="247" t="s">
        <v>740</v>
      </c>
      <c r="D380" s="194">
        <v>278</v>
      </c>
      <c r="E380" s="194">
        <v>0</v>
      </c>
      <c r="F380" s="45">
        <f t="shared" si="72"/>
        <v>0</v>
      </c>
    </row>
    <row r="381" spans="1:6" ht="12.75" customHeight="1" x14ac:dyDescent="0.2">
      <c r="A381" s="63">
        <v>4222</v>
      </c>
      <c r="B381" s="64" t="s">
        <v>741</v>
      </c>
      <c r="C381" s="247" t="s">
        <v>742</v>
      </c>
      <c r="D381" s="194">
        <v>5244.18</v>
      </c>
      <c r="E381" s="194">
        <v>78</v>
      </c>
      <c r="F381" s="45">
        <f t="shared" si="72"/>
        <v>1.4873631339885358</v>
      </c>
    </row>
    <row r="382" spans="1:6" ht="12.75" customHeight="1" x14ac:dyDescent="0.2">
      <c r="A382" s="63">
        <v>4223</v>
      </c>
      <c r="B382" s="64" t="s">
        <v>652</v>
      </c>
      <c r="C382" s="247" t="s">
        <v>743</v>
      </c>
      <c r="D382" s="194">
        <v>2933.9</v>
      </c>
      <c r="E382" s="194">
        <v>1301.05</v>
      </c>
      <c r="F382" s="45">
        <f t="shared" si="72"/>
        <v>44.345410545690036</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6440.79</v>
      </c>
      <c r="E386" s="194">
        <v>13204.51</v>
      </c>
      <c r="F386" s="45">
        <f t="shared" si="72"/>
        <v>205.01382594371188</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3789.13</v>
      </c>
      <c r="E393" s="60">
        <f t="shared" si="94"/>
        <v>1469.71</v>
      </c>
      <c r="F393" s="45">
        <f t="shared" si="72"/>
        <v>38.787531702528021</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3789.13</v>
      </c>
      <c r="E395" s="194">
        <v>1469.71</v>
      </c>
      <c r="F395" s="45">
        <f t="shared" si="72"/>
        <v>38.787531702528021</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20548.89</v>
      </c>
      <c r="E401" s="60">
        <f t="shared" si="96"/>
        <v>34750</v>
      </c>
      <c r="F401" s="45">
        <f t="shared" si="72"/>
        <v>169.10889103985667</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3889</v>
      </c>
      <c r="E404" s="194">
        <v>0</v>
      </c>
      <c r="F404" s="45">
        <f t="shared" si="72"/>
        <v>0</v>
      </c>
    </row>
    <row r="405" spans="1:6" ht="12.75" customHeight="1" x14ac:dyDescent="0.2">
      <c r="A405" s="63">
        <v>4264</v>
      </c>
      <c r="B405" s="64" t="s">
        <v>698</v>
      </c>
      <c r="C405" s="247" t="s">
        <v>772</v>
      </c>
      <c r="D405" s="194">
        <v>16659.89</v>
      </c>
      <c r="E405" s="194">
        <v>34750</v>
      </c>
      <c r="F405" s="45">
        <f t="shared" si="72"/>
        <v>208.58481058398345</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24894.02</v>
      </c>
      <c r="E412" s="60">
        <f t="shared" si="100"/>
        <v>0</v>
      </c>
      <c r="F412" s="45">
        <f t="shared" si="72"/>
        <v>0</v>
      </c>
    </row>
    <row r="413" spans="1:6" ht="12.75" customHeight="1" x14ac:dyDescent="0.2">
      <c r="A413" s="63">
        <v>451</v>
      </c>
      <c r="B413" s="64" t="s">
        <v>785</v>
      </c>
      <c r="C413" s="247" t="s">
        <v>786</v>
      </c>
      <c r="D413" s="194">
        <v>24894.02</v>
      </c>
      <c r="E413" s="194">
        <v>0</v>
      </c>
      <c r="F413" s="45">
        <f t="shared" si="72"/>
        <v>0</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341235.97000000003</v>
      </c>
      <c r="E418" s="60">
        <f t="shared" si="102"/>
        <v>310274.77</v>
      </c>
      <c r="F418" s="45">
        <f t="shared" si="72"/>
        <v>90.926747845486517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485306.46</v>
      </c>
      <c r="E420" s="194">
        <v>784317.13</v>
      </c>
      <c r="F420" s="45">
        <f t="shared" si="72"/>
        <v>161.61275289844687</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2207435.8199999998</v>
      </c>
      <c r="E422" s="60">
        <f>E6+E308</f>
        <v>2286119.2399999998</v>
      </c>
      <c r="F422" s="45">
        <f t="shared" si="72"/>
        <v>103.5644714689825</v>
      </c>
    </row>
    <row r="423" spans="1:6" ht="12.75" customHeight="1" x14ac:dyDescent="0.2">
      <c r="A423" s="63" t="s">
        <v>582</v>
      </c>
      <c r="B423" s="64" t="s">
        <v>805</v>
      </c>
      <c r="C423" s="247" t="s">
        <v>806</v>
      </c>
      <c r="D423" s="60">
        <f t="shared" ref="D423:E423" si="103">D299+D360</f>
        <v>2799445.44</v>
      </c>
      <c r="E423" s="60">
        <f t="shared" si="103"/>
        <v>2923811.75</v>
      </c>
      <c r="F423" s="45">
        <f t="shared" si="72"/>
        <v>104.44253380412371</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592009.62000000011</v>
      </c>
      <c r="E425" s="60">
        <f t="shared" si="105"/>
        <v>637692.51000000024</v>
      </c>
      <c r="F425" s="45">
        <f t="shared" si="72"/>
        <v>107.71657899748321</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483030.42000000004</v>
      </c>
      <c r="E427" s="60">
        <f t="shared" si="107"/>
        <v>1074889.93</v>
      </c>
      <c r="F427" s="45">
        <f t="shared" si="72"/>
        <v>222.53048369086153</v>
      </c>
    </row>
    <row r="428" spans="1:6" ht="24" x14ac:dyDescent="0.2">
      <c r="A428" s="249" t="s">
        <v>816</v>
      </c>
      <c r="B428" s="243" t="s">
        <v>817</v>
      </c>
      <c r="C428" s="250" t="s">
        <v>818</v>
      </c>
      <c r="D428" s="81">
        <f t="shared" ref="D428:E428" si="108">D304+D421</f>
        <v>16929.669999999998</v>
      </c>
      <c r="E428" s="81">
        <f t="shared" si="108"/>
        <v>34404.239999999998</v>
      </c>
      <c r="F428" s="61">
        <f t="shared" si="72"/>
        <v>203.21860969528646</v>
      </c>
    </row>
    <row r="429" spans="1:6" s="55" customFormat="1" ht="20.100000000000001" customHeight="1" x14ac:dyDescent="0.2">
      <c r="A429" s="372" t="s">
        <v>819</v>
      </c>
      <c r="B429" s="373"/>
      <c r="C429" s="171"/>
      <c r="D429" s="43"/>
      <c r="E429" s="43"/>
      <c r="F429" s="44"/>
    </row>
    <row r="430" spans="1:6" ht="12.75" customHeight="1" x14ac:dyDescent="0.2">
      <c r="A430" s="63">
        <v>8</v>
      </c>
      <c r="B430" s="64" t="s">
        <v>820</v>
      </c>
      <c r="C430" s="247" t="s">
        <v>821</v>
      </c>
      <c r="D430" s="60">
        <f>D431+D466+D479+D491+D522</f>
        <v>365013.55</v>
      </c>
      <c r="E430" s="60">
        <f>E431+E466+E479+E491+E522</f>
        <v>167512.73000000001</v>
      </c>
      <c r="F430" s="45">
        <f t="shared" ref="F430:F651" si="109">IF(D430&lt;&gt;0,IF(E430/D430&gt;=100,"&gt;&gt;100",E430/D430*100),"-")</f>
        <v>45.892194960981591</v>
      </c>
    </row>
    <row r="431" spans="1:6" ht="24" x14ac:dyDescent="0.2">
      <c r="A431" s="63">
        <v>81</v>
      </c>
      <c r="B431" s="182" t="s">
        <v>822</v>
      </c>
      <c r="C431" s="247" t="s">
        <v>823</v>
      </c>
      <c r="D431" s="60">
        <f t="shared" ref="D431:E431" si="110">D432+D437+D440+D444+D445+D452+D457+D465</f>
        <v>1883.55</v>
      </c>
      <c r="E431" s="60">
        <f t="shared" si="110"/>
        <v>3502.2</v>
      </c>
      <c r="F431" s="45">
        <f t="shared" si="109"/>
        <v>185.93613124153859</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1883.55</v>
      </c>
      <c r="E437" s="60">
        <f t="shared" si="112"/>
        <v>3502.2</v>
      </c>
      <c r="F437" s="45">
        <f t="shared" si="109"/>
        <v>185.93613124153859</v>
      </c>
    </row>
    <row r="438" spans="1:6" ht="24" x14ac:dyDescent="0.2">
      <c r="A438" s="63">
        <v>8121</v>
      </c>
      <c r="B438" s="183" t="s">
        <v>836</v>
      </c>
      <c r="C438" s="247" t="s">
        <v>837</v>
      </c>
      <c r="D438" s="194">
        <v>1883.55</v>
      </c>
      <c r="E438" s="194">
        <v>3502.2</v>
      </c>
      <c r="F438" s="45">
        <f t="shared" si="109"/>
        <v>185.93613124153859</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363130</v>
      </c>
      <c r="E491" s="60">
        <f t="shared" si="126"/>
        <v>164010.53</v>
      </c>
      <c r="F491" s="45">
        <f t="shared" si="109"/>
        <v>45.165789111337538</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363130</v>
      </c>
      <c r="E502" s="60">
        <f t="shared" si="129"/>
        <v>164010.53</v>
      </c>
      <c r="F502" s="45">
        <f t="shared" si="109"/>
        <v>45.165789111337538</v>
      </c>
    </row>
    <row r="503" spans="1:6" ht="12.75" customHeight="1" x14ac:dyDescent="0.2">
      <c r="A503" s="63">
        <v>8443</v>
      </c>
      <c r="B503" s="64" t="s">
        <v>966</v>
      </c>
      <c r="C503" s="247" t="s">
        <v>967</v>
      </c>
      <c r="D503" s="194">
        <v>363130</v>
      </c>
      <c r="E503" s="194">
        <v>164010.53</v>
      </c>
      <c r="F503" s="45">
        <f t="shared" si="109"/>
        <v>45.165789111337538</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89361.13</v>
      </c>
      <c r="E535" s="60">
        <f>E536+E571+E584+E597+E629</f>
        <v>144415.06</v>
      </c>
      <c r="F535" s="45">
        <f t="shared" si="109"/>
        <v>161.60836372592871</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89361.13</v>
      </c>
      <c r="E597" s="60">
        <f t="shared" si="152"/>
        <v>144415.06</v>
      </c>
      <c r="F597" s="45">
        <f t="shared" si="109"/>
        <v>161.60836372592871</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78146.490000000005</v>
      </c>
      <c r="E609" s="60">
        <f t="shared" si="156"/>
        <v>144415.06</v>
      </c>
      <c r="F609" s="45">
        <f t="shared" si="109"/>
        <v>184.80044337244064</v>
      </c>
    </row>
    <row r="610" spans="1:6" ht="24" x14ac:dyDescent="0.2">
      <c r="A610" s="63">
        <v>5443</v>
      </c>
      <c r="B610" s="64" t="s">
        <v>1170</v>
      </c>
      <c r="C610" s="247" t="s">
        <v>1171</v>
      </c>
      <c r="D610" s="194">
        <v>78146.490000000005</v>
      </c>
      <c r="E610" s="194">
        <v>144415.06</v>
      </c>
      <c r="F610" s="45">
        <f t="shared" si="109"/>
        <v>184.80044337244064</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11214.64</v>
      </c>
      <c r="E621" s="60">
        <f t="shared" si="158"/>
        <v>0</v>
      </c>
      <c r="F621" s="45">
        <f t="shared" si="109"/>
        <v>0</v>
      </c>
    </row>
    <row r="622" spans="1:6" ht="12.75" customHeight="1" x14ac:dyDescent="0.2">
      <c r="A622" s="63">
        <v>5471</v>
      </c>
      <c r="B622" s="64" t="s">
        <v>1194</v>
      </c>
      <c r="C622" s="247" t="s">
        <v>1195</v>
      </c>
      <c r="D622" s="194">
        <v>11214.64</v>
      </c>
      <c r="E622" s="194">
        <v>0</v>
      </c>
      <c r="F622" s="45">
        <f t="shared" si="109"/>
        <v>0</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275652.42</v>
      </c>
      <c r="E639" s="60">
        <f>IF(E430-E535&gt;=0,E430-E535,0)</f>
        <v>23097.670000000013</v>
      </c>
      <c r="F639" s="45">
        <f t="shared" si="109"/>
        <v>8.3792734342764028</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11214.64</v>
      </c>
      <c r="E641" s="194">
        <v>286867.06</v>
      </c>
      <c r="F641" s="45">
        <f t="shared" si="109"/>
        <v>2557.9694042786928</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2572449.3699999996</v>
      </c>
      <c r="E643" s="60">
        <f>E422+E430</f>
        <v>2453631.9699999997</v>
      </c>
      <c r="F643" s="45">
        <f t="shared" si="109"/>
        <v>95.38115690883356</v>
      </c>
    </row>
    <row r="644" spans="1:6" ht="12.75" customHeight="1" x14ac:dyDescent="0.2">
      <c r="A644" s="63" t="s">
        <v>582</v>
      </c>
      <c r="B644" s="64" t="s">
        <v>1238</v>
      </c>
      <c r="C644" s="247" t="s">
        <v>1239</v>
      </c>
      <c r="D644" s="60">
        <f>D423+D535</f>
        <v>2888806.57</v>
      </c>
      <c r="E644" s="60">
        <f>E423+E535</f>
        <v>3068226.81</v>
      </c>
      <c r="F644" s="45">
        <f t="shared" si="109"/>
        <v>106.21087759434167</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316357.20000000019</v>
      </c>
      <c r="E646" s="60">
        <f t="shared" si="164"/>
        <v>614594.84000000032</v>
      </c>
      <c r="F646" s="45">
        <f t="shared" si="109"/>
        <v>194.27243634726821</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471815.78</v>
      </c>
      <c r="E648" s="60">
        <f>IF(E427-E426+E642-E641&gt;=0,E427-E426+E642-E641,0)</f>
        <v>788022.86999999988</v>
      </c>
      <c r="F648" s="45">
        <f t="shared" si="109"/>
        <v>167.01918490305684</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788172.98000000021</v>
      </c>
      <c r="E650" s="60">
        <f t="shared" si="166"/>
        <v>1402617.7100000002</v>
      </c>
      <c r="F650" s="45">
        <f t="shared" si="109"/>
        <v>177.95810635376003</v>
      </c>
    </row>
    <row r="651" spans="1:6" ht="24" x14ac:dyDescent="0.2">
      <c r="A651" s="249" t="s">
        <v>1252</v>
      </c>
      <c r="B651" s="184" t="s">
        <v>1253</v>
      </c>
      <c r="C651" s="250" t="s">
        <v>1252</v>
      </c>
      <c r="D651" s="196">
        <v>32358.99</v>
      </c>
      <c r="E651" s="196">
        <v>72</v>
      </c>
      <c r="F651" s="61">
        <f t="shared" si="109"/>
        <v>0.22250385441572804</v>
      </c>
    </row>
    <row r="652" spans="1:6" s="55" customFormat="1" ht="20.100000000000001" customHeight="1" x14ac:dyDescent="0.2">
      <c r="A652" s="372" t="s">
        <v>1254</v>
      </c>
      <c r="B652" s="373"/>
      <c r="C652" s="171"/>
      <c r="D652" s="43"/>
      <c r="E652" s="43"/>
      <c r="F652" s="44"/>
    </row>
    <row r="653" spans="1:6" ht="12.75" customHeight="1" x14ac:dyDescent="0.2">
      <c r="A653" s="63">
        <v>11</v>
      </c>
      <c r="B653" s="64" t="s">
        <v>1255</v>
      </c>
      <c r="C653" s="247" t="s">
        <v>1256</v>
      </c>
      <c r="D653" s="194">
        <v>13395.93</v>
      </c>
      <c r="E653" s="194">
        <v>6570.2</v>
      </c>
      <c r="F653" s="45">
        <f t="shared" ref="F653:F740" si="167">IF(D653&lt;&gt;0,IF(E653/D653&gt;=100,"&gt;&gt;100",E653/D653*100),"-")</f>
        <v>49.046240163990106</v>
      </c>
    </row>
    <row r="654" spans="1:6" ht="12.75" customHeight="1" x14ac:dyDescent="0.2">
      <c r="A654" s="63" t="s">
        <v>1257</v>
      </c>
      <c r="B654" s="64" t="s">
        <v>1258</v>
      </c>
      <c r="C654" s="247" t="s">
        <v>1257</v>
      </c>
      <c r="D654" s="194">
        <v>3180597.92</v>
      </c>
      <c r="E654" s="194">
        <v>3246205.38</v>
      </c>
      <c r="F654" s="45">
        <f t="shared" si="167"/>
        <v>102.06273982597587</v>
      </c>
    </row>
    <row r="655" spans="1:6" ht="12.75" customHeight="1" x14ac:dyDescent="0.2">
      <c r="A655" s="63" t="s">
        <v>1259</v>
      </c>
      <c r="B655" s="64" t="s">
        <v>1260</v>
      </c>
      <c r="C655" s="247" t="s">
        <v>1259</v>
      </c>
      <c r="D655" s="194">
        <v>3187423.65</v>
      </c>
      <c r="E655" s="194">
        <v>3246079</v>
      </c>
      <c r="F655" s="45">
        <f t="shared" si="167"/>
        <v>101.84021192162518</v>
      </c>
    </row>
    <row r="656" spans="1:6" ht="24" x14ac:dyDescent="0.2">
      <c r="A656" s="63">
        <v>11</v>
      </c>
      <c r="B656" s="64" t="s">
        <v>1261</v>
      </c>
      <c r="C656" s="247" t="s">
        <v>1262</v>
      </c>
      <c r="D656" s="60">
        <f t="shared" ref="D656:E656" si="168">+D653+D654-D655</f>
        <v>6570.2000000001863</v>
      </c>
      <c r="E656" s="60">
        <f t="shared" si="168"/>
        <v>6696.5800000000745</v>
      </c>
      <c r="F656" s="45">
        <f t="shared" si="167"/>
        <v>101.92353353017998</v>
      </c>
    </row>
    <row r="657" spans="1:6" ht="24" x14ac:dyDescent="0.2">
      <c r="A657" s="63" t="s">
        <v>582</v>
      </c>
      <c r="B657" s="64" t="s">
        <v>1263</v>
      </c>
      <c r="C657" s="247" t="s">
        <v>1264</v>
      </c>
      <c r="D657" s="253">
        <v>11</v>
      </c>
      <c r="E657" s="253">
        <v>12</v>
      </c>
      <c r="F657" s="45">
        <f t="shared" si="167"/>
        <v>109.09090909090908</v>
      </c>
    </row>
    <row r="658" spans="1:6" ht="24" x14ac:dyDescent="0.2">
      <c r="A658" s="63" t="s">
        <v>582</v>
      </c>
      <c r="B658" s="64" t="s">
        <v>1265</v>
      </c>
      <c r="C658" s="247" t="s">
        <v>1266</v>
      </c>
      <c r="D658" s="253">
        <v>15</v>
      </c>
      <c r="E658" s="253">
        <v>16</v>
      </c>
      <c r="F658" s="45">
        <f t="shared" si="167"/>
        <v>106.66666666666667</v>
      </c>
    </row>
    <row r="659" spans="1:6" ht="12.75" customHeight="1" x14ac:dyDescent="0.2">
      <c r="A659" s="63" t="s">
        <v>582</v>
      </c>
      <c r="B659" s="64" t="s">
        <v>1267</v>
      </c>
      <c r="C659" s="247" t="s">
        <v>1268</v>
      </c>
      <c r="D659" s="253">
        <v>11</v>
      </c>
      <c r="E659" s="253">
        <v>12</v>
      </c>
      <c r="F659" s="45">
        <f t="shared" si="167"/>
        <v>109.09090909090908</v>
      </c>
    </row>
    <row r="660" spans="1:6" ht="12.75" customHeight="1" x14ac:dyDescent="0.2">
      <c r="A660" s="63" t="s">
        <v>582</v>
      </c>
      <c r="B660" s="64" t="s">
        <v>1269</v>
      </c>
      <c r="C660" s="247" t="s">
        <v>1270</v>
      </c>
      <c r="D660" s="253">
        <v>14</v>
      </c>
      <c r="E660" s="253">
        <v>14</v>
      </c>
      <c r="F660" s="45">
        <f t="shared" si="167"/>
        <v>100</v>
      </c>
    </row>
    <row r="661" spans="1:6" ht="24" x14ac:dyDescent="0.2">
      <c r="A661" s="63" t="s">
        <v>1271</v>
      </c>
      <c r="B661" s="64" t="s">
        <v>1272</v>
      </c>
      <c r="C661" s="247" t="s">
        <v>1273</v>
      </c>
      <c r="D661" s="194">
        <v>4021.94</v>
      </c>
      <c r="E661" s="194">
        <v>4601.2299999999996</v>
      </c>
      <c r="F661" s="45">
        <f t="shared" si="167"/>
        <v>114.40324818371232</v>
      </c>
    </row>
    <row r="662" spans="1:6" ht="12.75" customHeight="1" x14ac:dyDescent="0.2">
      <c r="A662" s="70">
        <v>61315</v>
      </c>
      <c r="B662" s="65" t="s">
        <v>1274</v>
      </c>
      <c r="C662" s="278" t="s">
        <v>1275</v>
      </c>
      <c r="D662" s="192">
        <v>1476</v>
      </c>
      <c r="E662" s="192">
        <v>954</v>
      </c>
      <c r="F662" s="71">
        <f t="shared" si="167"/>
        <v>64.634146341463421</v>
      </c>
    </row>
    <row r="663" spans="1:6" ht="12.75" customHeight="1" x14ac:dyDescent="0.2">
      <c r="A663" s="70">
        <v>61316</v>
      </c>
      <c r="B663" s="65" t="s">
        <v>1276</v>
      </c>
      <c r="C663" s="277" t="s">
        <v>1277</v>
      </c>
      <c r="D663" s="192">
        <v>0</v>
      </c>
      <c r="E663" s="192">
        <v>1532.25</v>
      </c>
      <c r="F663" s="71" t="str">
        <f t="shared" si="167"/>
        <v>-</v>
      </c>
    </row>
    <row r="664" spans="1:6" ht="12.75" customHeight="1" x14ac:dyDescent="0.2">
      <c r="A664" s="70" t="s">
        <v>1278</v>
      </c>
      <c r="B664" s="65" t="s">
        <v>1279</v>
      </c>
      <c r="C664" s="277" t="s">
        <v>1278</v>
      </c>
      <c r="D664" s="192">
        <v>39091.72</v>
      </c>
      <c r="E664" s="192">
        <v>42176.17</v>
      </c>
      <c r="F664" s="71">
        <f t="shared" si="167"/>
        <v>107.8902898107323</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80.819999999999993</v>
      </c>
      <c r="E667" s="192">
        <v>0</v>
      </c>
      <c r="F667" s="71">
        <f t="shared" si="167"/>
        <v>0</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528143.25</v>
      </c>
      <c r="E669" s="194">
        <v>85793.4</v>
      </c>
      <c r="F669" s="45">
        <f t="shared" si="167"/>
        <v>16.244342799041736</v>
      </c>
    </row>
    <row r="670" spans="1:6" ht="12.75" customHeight="1" x14ac:dyDescent="0.2">
      <c r="A670" s="63">
        <v>63312</v>
      </c>
      <c r="B670" s="64" t="s">
        <v>1290</v>
      </c>
      <c r="C670" s="247" t="s">
        <v>1291</v>
      </c>
      <c r="D670" s="194">
        <v>880</v>
      </c>
      <c r="E670" s="194">
        <v>20177.150000000001</v>
      </c>
      <c r="F670" s="45">
        <f t="shared" si="167"/>
        <v>2292.8579545454545</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4800</v>
      </c>
      <c r="E672" s="194">
        <v>4800</v>
      </c>
      <c r="F672" s="45">
        <f t="shared" si="167"/>
        <v>100</v>
      </c>
    </row>
    <row r="673" spans="1:6" ht="12.75" customHeight="1" x14ac:dyDescent="0.2">
      <c r="A673" s="63">
        <v>63321</v>
      </c>
      <c r="B673" s="64" t="s">
        <v>1296</v>
      </c>
      <c r="C673" s="247" t="s">
        <v>1297</v>
      </c>
      <c r="D673" s="194">
        <v>46300</v>
      </c>
      <c r="E673" s="194">
        <v>0</v>
      </c>
      <c r="F673" s="45">
        <f t="shared" si="167"/>
        <v>0</v>
      </c>
    </row>
    <row r="674" spans="1:6" ht="12.75" customHeight="1" x14ac:dyDescent="0.2">
      <c r="A674" s="63">
        <v>63322</v>
      </c>
      <c r="B674" s="64" t="s">
        <v>1298</v>
      </c>
      <c r="C674" s="247" t="s">
        <v>1299</v>
      </c>
      <c r="D674" s="194">
        <v>11561.84</v>
      </c>
      <c r="E674" s="194">
        <v>0</v>
      </c>
      <c r="F674" s="45">
        <f t="shared" si="167"/>
        <v>0</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5971.96</v>
      </c>
      <c r="E677" s="192">
        <v>13758.57</v>
      </c>
      <c r="F677" s="71">
        <f t="shared" si="167"/>
        <v>230.38617137422216</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1375.6</v>
      </c>
      <c r="E683" s="192">
        <v>889.4</v>
      </c>
      <c r="F683" s="71">
        <f t="shared" si="167"/>
        <v>64.655423088107014</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17639.82</v>
      </c>
      <c r="E703" s="192">
        <v>37334.400000000001</v>
      </c>
      <c r="F703" s="71">
        <f t="shared" si="167"/>
        <v>211.64841818113791</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344.62</v>
      </c>
      <c r="E706" s="192">
        <v>22767.5</v>
      </c>
      <c r="F706" s="71">
        <f t="shared" si="167"/>
        <v>6606.5521443909238</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0.15</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33063.14</v>
      </c>
      <c r="E724" s="192">
        <v>52591.29</v>
      </c>
      <c r="F724" s="71">
        <f t="shared" si="167"/>
        <v>159.06320452322436</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419.63</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45803.6</v>
      </c>
      <c r="F732" s="71" t="str">
        <f t="shared" si="167"/>
        <v>-</v>
      </c>
    </row>
    <row r="733" spans="1:6" ht="12.75" customHeight="1" x14ac:dyDescent="0.2">
      <c r="A733" s="70">
        <v>31215</v>
      </c>
      <c r="B733" s="65" t="s">
        <v>1396</v>
      </c>
      <c r="C733" s="278" t="s">
        <v>1397</v>
      </c>
      <c r="D733" s="192">
        <v>0</v>
      </c>
      <c r="E733" s="192">
        <v>600</v>
      </c>
      <c r="F733" s="71" t="str">
        <f t="shared" si="167"/>
        <v>-</v>
      </c>
    </row>
    <row r="734" spans="1:6" ht="12.75" customHeight="1" x14ac:dyDescent="0.2">
      <c r="A734" s="70">
        <v>32121</v>
      </c>
      <c r="B734" s="65" t="s">
        <v>1398</v>
      </c>
      <c r="C734" s="278" t="s">
        <v>1399</v>
      </c>
      <c r="D734" s="192">
        <v>29884.5</v>
      </c>
      <c r="E734" s="192">
        <v>28312.2</v>
      </c>
      <c r="F734" s="71">
        <f t="shared" si="167"/>
        <v>94.738744165035399</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3037.32</v>
      </c>
      <c r="E736" s="194">
        <v>2351.1999999999998</v>
      </c>
      <c r="F736" s="45">
        <f t="shared" si="167"/>
        <v>77.410348596789262</v>
      </c>
    </row>
    <row r="737" spans="1:6" ht="12.75" customHeight="1" x14ac:dyDescent="0.2">
      <c r="A737" s="63" t="s">
        <v>1404</v>
      </c>
      <c r="B737" s="64" t="s">
        <v>1405</v>
      </c>
      <c r="C737" s="247" t="s">
        <v>1404</v>
      </c>
      <c r="D737" s="194">
        <v>4113.84</v>
      </c>
      <c r="E737" s="194">
        <v>0</v>
      </c>
      <c r="F737" s="45">
        <f t="shared" si="167"/>
        <v>0</v>
      </c>
    </row>
    <row r="738" spans="1:6" ht="12.75" customHeight="1" x14ac:dyDescent="0.2">
      <c r="A738" s="63" t="s">
        <v>1406</v>
      </c>
      <c r="B738" s="64" t="s">
        <v>1407</v>
      </c>
      <c r="C738" s="247" t="s">
        <v>1406</v>
      </c>
      <c r="D738" s="194">
        <v>15646.84</v>
      </c>
      <c r="E738" s="194">
        <v>7328.94</v>
      </c>
      <c r="F738" s="45">
        <f t="shared" si="167"/>
        <v>46.839745277640723</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16779.650000000001</v>
      </c>
      <c r="E741" s="192">
        <v>36649.58</v>
      </c>
      <c r="F741" s="71">
        <f t="shared" ref="F741:F1006" si="169">IF(D741&lt;&gt;0,IF(E741/D741&gt;=100,"&gt;&gt;100",E741/D741*100),"-")</f>
        <v>218.41683229387976</v>
      </c>
    </row>
    <row r="742" spans="1:6" ht="12.75" customHeight="1" x14ac:dyDescent="0.2">
      <c r="A742" s="70" t="s">
        <v>1414</v>
      </c>
      <c r="B742" s="65" t="s">
        <v>1415</v>
      </c>
      <c r="C742" s="278" t="s">
        <v>1414</v>
      </c>
      <c r="D742" s="192">
        <v>450.56</v>
      </c>
      <c r="E742" s="192">
        <v>188.1</v>
      </c>
      <c r="F742" s="71">
        <f t="shared" si="169"/>
        <v>41.748046875</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32896.120000000003</v>
      </c>
      <c r="E760" s="194">
        <v>39004.94</v>
      </c>
      <c r="F760" s="45">
        <f t="shared" si="169"/>
        <v>118.57003196729583</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46442.19</v>
      </c>
      <c r="E777" s="192">
        <v>92481.36</v>
      </c>
      <c r="F777" s="71">
        <f t="shared" si="169"/>
        <v>199.13221146547997</v>
      </c>
    </row>
    <row r="778" spans="1:6" ht="12.75" customHeight="1" x14ac:dyDescent="0.2">
      <c r="A778" s="70">
        <v>35232</v>
      </c>
      <c r="B778" s="65" t="s">
        <v>1486</v>
      </c>
      <c r="C778" s="278" t="s">
        <v>1487</v>
      </c>
      <c r="D778" s="192">
        <v>0</v>
      </c>
      <c r="E778" s="192">
        <v>7276.02</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14140.74</v>
      </c>
      <c r="E780" s="192">
        <v>4000</v>
      </c>
      <c r="F780" s="71">
        <f t="shared" si="169"/>
        <v>28.287062770406639</v>
      </c>
    </row>
    <row r="781" spans="1:6" ht="12.75" customHeight="1" x14ac:dyDescent="0.2">
      <c r="A781" s="70">
        <v>36315</v>
      </c>
      <c r="B781" s="65" t="s">
        <v>1492</v>
      </c>
      <c r="C781" s="278" t="s">
        <v>1493</v>
      </c>
      <c r="D781" s="192">
        <v>21816.400000000001</v>
      </c>
      <c r="E781" s="192">
        <v>18504.79</v>
      </c>
      <c r="F781" s="71">
        <f t="shared" si="169"/>
        <v>84.820547844740659</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2250</v>
      </c>
      <c r="E787" s="192">
        <v>0</v>
      </c>
      <c r="F787" s="71">
        <f t="shared" si="169"/>
        <v>0</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19723.490000000002</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223258.31</v>
      </c>
      <c r="E843" s="194">
        <v>174598.23</v>
      </c>
      <c r="F843" s="45">
        <f t="shared" si="169"/>
        <v>78.204582843971195</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66440</v>
      </c>
      <c r="E846" s="194">
        <v>71090</v>
      </c>
      <c r="F846" s="45">
        <f t="shared" si="169"/>
        <v>106.99879590608067</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48483.87</v>
      </c>
      <c r="E850" s="194">
        <v>64069.88</v>
      </c>
      <c r="F850" s="45">
        <f t="shared" si="169"/>
        <v>132.14679438749423</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21850.36</v>
      </c>
      <c r="E852" s="194">
        <v>48731.25</v>
      </c>
      <c r="F852" s="45">
        <f t="shared" si="169"/>
        <v>223.02264127456021</v>
      </c>
    </row>
    <row r="853" spans="1:6" ht="12.75" customHeight="1" x14ac:dyDescent="0.2">
      <c r="A853" s="63" t="s">
        <v>1634</v>
      </c>
      <c r="B853" s="64" t="s">
        <v>1635</v>
      </c>
      <c r="C853" s="247" t="s">
        <v>1634</v>
      </c>
      <c r="D853" s="194">
        <v>35823.11</v>
      </c>
      <c r="E853" s="194">
        <v>16263.85</v>
      </c>
      <c r="F853" s="45">
        <f t="shared" si="169"/>
        <v>45.400441223556527</v>
      </c>
    </row>
    <row r="854" spans="1:6" ht="12.75" customHeight="1" x14ac:dyDescent="0.2">
      <c r="A854" s="63" t="s">
        <v>1636</v>
      </c>
      <c r="B854" s="64" t="s">
        <v>1637</v>
      </c>
      <c r="C854" s="247" t="s">
        <v>1636</v>
      </c>
      <c r="D854" s="194">
        <v>631.66999999999996</v>
      </c>
      <c r="E854" s="194">
        <v>6020.43</v>
      </c>
      <c r="F854" s="45">
        <f t="shared" si="169"/>
        <v>953.0973451327435</v>
      </c>
    </row>
    <row r="855" spans="1:6" ht="12.75" customHeight="1" x14ac:dyDescent="0.2">
      <c r="A855" s="63" t="s">
        <v>1638</v>
      </c>
      <c r="B855" s="64" t="s">
        <v>1639</v>
      </c>
      <c r="C855" s="247" t="s">
        <v>1638</v>
      </c>
      <c r="D855" s="194">
        <v>51991.22</v>
      </c>
      <c r="E855" s="194">
        <v>54078.87</v>
      </c>
      <c r="F855" s="45">
        <f t="shared" si="169"/>
        <v>104.01538952153844</v>
      </c>
    </row>
    <row r="856" spans="1:6" ht="12.75" customHeight="1" x14ac:dyDescent="0.2">
      <c r="A856" s="63">
        <v>38117</v>
      </c>
      <c r="B856" s="64" t="s">
        <v>1640</v>
      </c>
      <c r="C856" s="247" t="s">
        <v>1641</v>
      </c>
      <c r="D856" s="194">
        <v>9411.5300000000007</v>
      </c>
      <c r="E856" s="194">
        <v>7991.49</v>
      </c>
      <c r="F856" s="45">
        <f t="shared" si="169"/>
        <v>84.911698735487207</v>
      </c>
    </row>
    <row r="857" spans="1:6" ht="12.75" customHeight="1" x14ac:dyDescent="0.2">
      <c r="A857" s="63">
        <v>38612</v>
      </c>
      <c r="B857" s="64" t="s">
        <v>1642</v>
      </c>
      <c r="C857" s="247" t="s">
        <v>1643</v>
      </c>
      <c r="D857" s="194">
        <v>0</v>
      </c>
      <c r="E857" s="194">
        <v>2850.06</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1883.55</v>
      </c>
      <c r="E873" s="194">
        <v>3102.2</v>
      </c>
      <c r="F873" s="45">
        <f t="shared" si="169"/>
        <v>164.69963632502456</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363130</v>
      </c>
      <c r="E912" s="192">
        <v>164010.53</v>
      </c>
      <c r="F912" s="71">
        <f t="shared" si="169"/>
        <v>45.165789111337538</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15000</v>
      </c>
      <c r="E980" s="192">
        <v>75527.98</v>
      </c>
      <c r="F980" s="71">
        <f t="shared" si="169"/>
        <v>503.51986666666664</v>
      </c>
    </row>
    <row r="981" spans="1:6" ht="24" x14ac:dyDescent="0.2">
      <c r="A981" s="70">
        <v>54432</v>
      </c>
      <c r="B981" s="65" t="s">
        <v>1890</v>
      </c>
      <c r="C981" s="278" t="s">
        <v>1891</v>
      </c>
      <c r="D981" s="192">
        <v>63146.49</v>
      </c>
      <c r="E981" s="192">
        <v>68887.08</v>
      </c>
      <c r="F981" s="71">
        <f t="shared" si="169"/>
        <v>109.09090909090911</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11214.64</v>
      </c>
      <c r="E995" s="192">
        <v>0</v>
      </c>
      <c r="F995" s="71">
        <f t="shared" si="169"/>
        <v>0</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8" t="s">
        <v>1948</v>
      </c>
      <c r="B1010" s="36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election activeCell="E248" sqref="E248"/>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1980</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2131</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13026247.839999996</v>
      </c>
      <c r="E6" s="180">
        <f t="shared" si="0"/>
        <v>13008407.409999996</v>
      </c>
      <c r="F6" s="181">
        <f t="shared" ref="F6:F298" si="1">IF(D6&gt;0,IF(E6/D6&gt;=100,"&gt;&gt;100",E6/D6*100),"-")</f>
        <v>99.863042449221524</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12931029.179999996</v>
      </c>
      <c r="E7" s="79">
        <f t="shared" si="2"/>
        <v>12806438.929999996</v>
      </c>
      <c r="F7" s="71">
        <f t="shared" si="1"/>
        <v>99.036501671555271</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412482.2</v>
      </c>
      <c r="E8" s="79">
        <f>E9+E10-E11</f>
        <v>412482.2</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411577.2</v>
      </c>
      <c r="E9" s="192">
        <v>411577.2</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1402.71</v>
      </c>
      <c r="E10" s="192">
        <v>1402.71</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497.71</v>
      </c>
      <c r="E11" s="192">
        <v>497.71</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11852868.569999997</v>
      </c>
      <c r="E12" s="79">
        <f t="shared" si="3"/>
        <v>11471192.119999997</v>
      </c>
      <c r="F12" s="71">
        <f t="shared" si="1"/>
        <v>96.779881192928812</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11282572.939999998</v>
      </c>
      <c r="E13" s="79">
        <f t="shared" si="4"/>
        <v>10966567.529999999</v>
      </c>
      <c r="F13" s="71">
        <f t="shared" si="1"/>
        <v>97.199172461100019</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22675.759999999998</v>
      </c>
      <c r="E14" s="192">
        <v>22675.759999999998</v>
      </c>
      <c r="F14" s="71">
        <f t="shared" si="1"/>
        <v>100</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4739608.6399999997</v>
      </c>
      <c r="E15" s="192">
        <v>4739608.6399999997</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4705780.37</v>
      </c>
      <c r="E16" s="192">
        <v>4705780.37</v>
      </c>
      <c r="F16" s="71">
        <f t="shared" si="1"/>
        <v>100</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7187538.6299999999</v>
      </c>
      <c r="E17" s="192">
        <v>7189923.9299999997</v>
      </c>
      <c r="F17" s="71">
        <f t="shared" si="1"/>
        <v>100.03318660424367</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5373030.46</v>
      </c>
      <c r="E18" s="192">
        <v>5691421.1699999999</v>
      </c>
      <c r="F18" s="71">
        <f t="shared" si="1"/>
        <v>105.92571943096709</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293895.79000000004</v>
      </c>
      <c r="E19" s="79">
        <f t="shared" si="5"/>
        <v>236024.85999999987</v>
      </c>
      <c r="F19" s="71">
        <f t="shared" si="1"/>
        <v>80.309030626127665</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137984.99</v>
      </c>
      <c r="E20" s="192">
        <v>137455.87</v>
      </c>
      <c r="F20" s="71">
        <f t="shared" si="1"/>
        <v>99.616538001705848</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15146.75</v>
      </c>
      <c r="E21" s="192">
        <v>9448.49</v>
      </c>
      <c r="F21" s="71">
        <f t="shared" si="1"/>
        <v>62.379652400680008</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94344.18</v>
      </c>
      <c r="E22" s="192">
        <v>95645.23</v>
      </c>
      <c r="F22" s="71">
        <f t="shared" si="1"/>
        <v>101.37904638102744</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14581.36</v>
      </c>
      <c r="E24" s="192">
        <v>14257.52</v>
      </c>
      <c r="F24" s="71">
        <f t="shared" si="1"/>
        <v>97.779082335255424</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52912.49</v>
      </c>
      <c r="E25" s="192">
        <v>52912.49</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796969.02</v>
      </c>
      <c r="E26" s="192">
        <v>801609.28</v>
      </c>
      <c r="F26" s="71">
        <f t="shared" si="1"/>
        <v>100.58223844133866</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818043</v>
      </c>
      <c r="E28" s="192">
        <v>875304.02</v>
      </c>
      <c r="F28" s="71">
        <f t="shared" si="1"/>
        <v>106.99975673650408</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115299.07000000002</v>
      </c>
      <c r="E29" s="79">
        <f t="shared" si="6"/>
        <v>98200.340000000026</v>
      </c>
      <c r="F29" s="71">
        <f t="shared" si="1"/>
        <v>85.170105882033582</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157798.67000000001</v>
      </c>
      <c r="E30" s="192">
        <v>157798.67000000001</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10042.51</v>
      </c>
      <c r="E32" s="192">
        <v>10042.51</v>
      </c>
      <c r="F32" s="71">
        <f t="shared" si="1"/>
        <v>100</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52542.11</v>
      </c>
      <c r="E34" s="192">
        <v>69640.84</v>
      </c>
      <c r="F34" s="71">
        <f t="shared" si="1"/>
        <v>132.54290701306059</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65458.84</v>
      </c>
      <c r="E35" s="79">
        <f t="shared" si="7"/>
        <v>66210.53</v>
      </c>
      <c r="F35" s="71">
        <f t="shared" si="1"/>
        <v>101.14833993391879</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2652.87</v>
      </c>
      <c r="E36" s="192">
        <v>2652.87</v>
      </c>
      <c r="F36" s="71">
        <f t="shared" si="1"/>
        <v>100</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66244.86</v>
      </c>
      <c r="E37" s="192">
        <v>67714.570000000007</v>
      </c>
      <c r="F37" s="71">
        <f t="shared" si="1"/>
        <v>102.21860231873086</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2765.61</v>
      </c>
      <c r="E39" s="192">
        <v>2765.61</v>
      </c>
      <c r="F39" s="71">
        <f t="shared" si="1"/>
        <v>100</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6204.5</v>
      </c>
      <c r="E40" s="192">
        <v>6922.52</v>
      </c>
      <c r="F40" s="71">
        <f t="shared" si="1"/>
        <v>111.57256829720366</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95641.929999999935</v>
      </c>
      <c r="E45" s="79">
        <f t="shared" si="9"/>
        <v>104188.85999999993</v>
      </c>
      <c r="F45" s="71">
        <f t="shared" si="1"/>
        <v>108.93638386427375</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22332.35</v>
      </c>
      <c r="E47" s="192">
        <v>22332.35</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31622.37</v>
      </c>
      <c r="E48" s="192">
        <v>31622.37</v>
      </c>
      <c r="F48" s="71">
        <f t="shared" si="1"/>
        <v>100</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414106.73</v>
      </c>
      <c r="E49" s="192">
        <v>448856.73</v>
      </c>
      <c r="F49" s="71">
        <f t="shared" si="1"/>
        <v>108.39155644729561</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372419.52</v>
      </c>
      <c r="E50" s="192">
        <v>398622.59</v>
      </c>
      <c r="F50" s="71">
        <f t="shared" si="1"/>
        <v>107.03590134050975</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171265.41</v>
      </c>
      <c r="E54" s="192">
        <v>176100.39</v>
      </c>
      <c r="F54" s="71">
        <f t="shared" si="1"/>
        <v>102.82309194833914</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171265.41</v>
      </c>
      <c r="E55" s="192">
        <v>176100.39</v>
      </c>
      <c r="F55" s="71">
        <f t="shared" si="1"/>
        <v>102.82309194833914</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665678.41</v>
      </c>
      <c r="E56" s="79">
        <f t="shared" si="11"/>
        <v>922764.61</v>
      </c>
      <c r="F56" s="71">
        <f t="shared" si="1"/>
        <v>138.62017997549296</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660512.01</v>
      </c>
      <c r="E57" s="192">
        <v>917598.21</v>
      </c>
      <c r="F57" s="71">
        <f t="shared" si="1"/>
        <v>138.92225971788156</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2575.65</v>
      </c>
      <c r="E58" s="192">
        <v>2575.65</v>
      </c>
      <c r="F58" s="71">
        <f t="shared" si="1"/>
        <v>100</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2590.75</v>
      </c>
      <c r="E61" s="192">
        <v>2590.75</v>
      </c>
      <c r="F61" s="71">
        <f t="shared" si="1"/>
        <v>100</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95218.659999999989</v>
      </c>
      <c r="E69" s="79">
        <f>E70+E82+E88+E119+E135+E147+E165+E171</f>
        <v>201968.47999999992</v>
      </c>
      <c r="F69" s="71">
        <f t="shared" si="1"/>
        <v>212.11018932633579</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6570.2</v>
      </c>
      <c r="E70" s="79">
        <f t="shared" si="12"/>
        <v>6696.58</v>
      </c>
      <c r="F70" s="71">
        <f t="shared" si="1"/>
        <v>101.92353353018173</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5889.79</v>
      </c>
      <c r="E71" s="79">
        <f t="shared" si="13"/>
        <v>5694.48</v>
      </c>
      <c r="F71" s="71">
        <f t="shared" si="1"/>
        <v>96.683922516762053</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5889.79</v>
      </c>
      <c r="E73" s="192">
        <v>5694.48</v>
      </c>
      <c r="F73" s="71">
        <f t="shared" si="1"/>
        <v>96.683922516762053</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680.41</v>
      </c>
      <c r="E80" s="192">
        <v>1002.1</v>
      </c>
      <c r="F80" s="71">
        <f t="shared" si="1"/>
        <v>147.27884657779867</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8472.1900000000023</v>
      </c>
      <c r="E82" s="79">
        <f>SUM(E83:E85)-E86+E87</f>
        <v>129908.05</v>
      </c>
      <c r="F82" s="71">
        <f t="shared" si="1"/>
        <v>1533.346749777802</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132.72999999999999</v>
      </c>
      <c r="E84" s="192">
        <v>132.72999999999999</v>
      </c>
      <c r="F84" s="71">
        <f t="shared" si="1"/>
        <v>100</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230.9</v>
      </c>
      <c r="E85" s="192">
        <v>597.71</v>
      </c>
      <c r="F85" s="71">
        <f t="shared" si="1"/>
        <v>258.86097877869207</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119316.97</v>
      </c>
      <c r="E86" s="192">
        <v>363.63</v>
      </c>
      <c r="F86" s="71">
        <f t="shared" si="1"/>
        <v>0.30475966662579512</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127425.53</v>
      </c>
      <c r="E87" s="192">
        <f>132570.75-789.81-2239.7</f>
        <v>129541.24</v>
      </c>
      <c r="F87" s="71">
        <f t="shared" si="1"/>
        <v>101.66035016687786</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370776.41</v>
      </c>
      <c r="E89" s="79">
        <f t="shared" si="16"/>
        <v>366513.25</v>
      </c>
      <c r="F89" s="71">
        <f t="shared" si="1"/>
        <v>98.850207325757339</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323859.42</v>
      </c>
      <c r="E90" s="192">
        <v>319596.26</v>
      </c>
      <c r="F90" s="71">
        <f t="shared" si="1"/>
        <v>98.68363872201094</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42229.56</v>
      </c>
      <c r="E98" s="192">
        <v>42229.56</v>
      </c>
      <c r="F98" s="71">
        <f t="shared" si="1"/>
        <v>100</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4687.43</v>
      </c>
      <c r="E99" s="192">
        <v>4687.43</v>
      </c>
      <c r="F99" s="71">
        <f t="shared" si="1"/>
        <v>100</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370776.41</v>
      </c>
      <c r="E118" s="192">
        <v>366513.25</v>
      </c>
      <c r="F118" s="71">
        <f t="shared" si="1"/>
        <v>98.850207325757339</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32127.549999999996</v>
      </c>
      <c r="E135" s="79">
        <f t="shared" si="21"/>
        <v>32127.549999999996</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32127.549999999996</v>
      </c>
      <c r="E136" s="79">
        <f t="shared" si="22"/>
        <v>32127.549999999996</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12219.13</v>
      </c>
      <c r="E140" s="192">
        <v>12219.13</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19908.419999999998</v>
      </c>
      <c r="E141" s="192">
        <v>19908.419999999998</v>
      </c>
      <c r="F141" s="71">
        <f t="shared" si="1"/>
        <v>100</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15689.729999999981</v>
      </c>
      <c r="E147" s="79">
        <f t="shared" si="24"/>
        <v>33164.29999999993</v>
      </c>
      <c r="F147" s="71">
        <f t="shared" si="1"/>
        <v>211.37584904265384</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24215.09</v>
      </c>
      <c r="E148" s="192">
        <v>21503.200000000001</v>
      </c>
      <c r="F148" s="71">
        <f t="shared" si="1"/>
        <v>88.800826261640992</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8459.58</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v>8459.58</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294289.46000000002</v>
      </c>
      <c r="E159" s="192">
        <v>294311.15999999997</v>
      </c>
      <c r="F159" s="71">
        <f t="shared" si="1"/>
        <v>100.00737369255425</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23429.53</v>
      </c>
      <c r="E160" s="192">
        <v>26251.99</v>
      </c>
      <c r="F160" s="71">
        <f t="shared" si="1"/>
        <v>112.04659248392947</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2.42</v>
      </c>
      <c r="E161" s="192">
        <v>0</v>
      </c>
      <c r="F161" s="71">
        <f t="shared" si="1"/>
        <v>0</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f>353.4-353.4</f>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326246.77</v>
      </c>
      <c r="E164" s="192">
        <v>317361.63</v>
      </c>
      <c r="F164" s="71">
        <f t="shared" si="1"/>
        <v>97.276558477498483</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32358.99</v>
      </c>
      <c r="E171" s="79">
        <f t="shared" si="27"/>
        <v>72</v>
      </c>
      <c r="F171" s="71">
        <f t="shared" si="1"/>
        <v>0.22250385441572804</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v>72</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32358.99</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2432</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13026247.84</v>
      </c>
      <c r="E176" s="79">
        <f>E177+E251</f>
        <v>13008407.41</v>
      </c>
      <c r="F176" s="71">
        <f t="shared" si="1"/>
        <v>99.863042449221524</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1993816.52</v>
      </c>
      <c r="E177" s="79">
        <f>E178+E197+E203+E219+E247+E248</f>
        <v>2605346.0499999998</v>
      </c>
      <c r="F177" s="71">
        <f t="shared" si="1"/>
        <v>130.67130419804124</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3</v>
      </c>
      <c r="B178" s="65" t="s">
        <v>2437</v>
      </c>
      <c r="C178" s="134" t="s">
        <v>3</v>
      </c>
      <c r="D178" s="79">
        <f>SUM(D179:D181)+D185+D186+SUM(D194:D196)</f>
        <v>656747.78</v>
      </c>
      <c r="E178" s="79">
        <f>SUM(E179:E181)+E185+E186+SUM(E194:E196)</f>
        <v>983036.19000000006</v>
      </c>
      <c r="F178" s="71">
        <f t="shared" si="1"/>
        <v>149.68245343745207</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68782.7</v>
      </c>
      <c r="E179" s="192">
        <v>114778.13</v>
      </c>
      <c r="F179" s="71">
        <f t="shared" si="1"/>
        <v>166.87063752949507</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458936.81</v>
      </c>
      <c r="E180" s="192">
        <v>431939.77</v>
      </c>
      <c r="F180" s="71">
        <f t="shared" si="1"/>
        <v>94.117482099550926</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1619.12</v>
      </c>
      <c r="E181" s="79">
        <f t="shared" si="28"/>
        <v>4501.41</v>
      </c>
      <c r="F181" s="71">
        <f t="shared" si="1"/>
        <v>278.01583576263653</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2810.64</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1619.12</v>
      </c>
      <c r="E184" s="192">
        <v>1690.77</v>
      </c>
      <c r="F184" s="71">
        <f t="shared" si="1"/>
        <v>104.42524334206236</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1394.64</v>
      </c>
      <c r="E185" s="192">
        <v>99152.02</v>
      </c>
      <c r="F185" s="71">
        <f t="shared" si="1"/>
        <v>7109.5063959157915</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7300.15</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v>0</v>
      </c>
      <c r="E190" s="192">
        <v>7300.15</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110662.41</v>
      </c>
      <c r="E194" s="192">
        <v>251523.43</v>
      </c>
      <c r="F194" s="71">
        <f t="shared" si="1"/>
        <v>227.28895024064627</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66464.73</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15352.1</v>
      </c>
      <c r="E196" s="192">
        <v>7376.55</v>
      </c>
      <c r="F196" s="71">
        <f t="shared" si="1"/>
        <v>48.049126829554261</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269546.38</v>
      </c>
      <c r="E197" s="79">
        <f>SUM(E198:E202)</f>
        <v>358370.78</v>
      </c>
      <c r="F197" s="71">
        <f t="shared" si="1"/>
        <v>132.95328989393218</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268470.84000000003</v>
      </c>
      <c r="E199" s="192">
        <v>52.64</v>
      </c>
      <c r="F199" s="71">
        <f t="shared" ref="F199:F202" si="30">IF(D199&gt;0,IF(E199/D199&gt;=100,"&gt;&gt;100",E199/D199*100),"-")</f>
        <v>1.9607343575935472E-2</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358318.14</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1075.54</v>
      </c>
      <c r="E202" s="192">
        <v>0</v>
      </c>
      <c r="F202" s="71">
        <f t="shared" si="30"/>
        <v>0</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1066636.55</v>
      </c>
      <c r="E219" s="79">
        <f t="shared" si="34"/>
        <v>1086232.02</v>
      </c>
      <c r="F219" s="71">
        <f t="shared" si="1"/>
        <v>101.8371271826378</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1066636.55</v>
      </c>
      <c r="E220" s="79">
        <f t="shared" si="35"/>
        <v>1086232.02</v>
      </c>
      <c r="F220" s="71">
        <f t="shared" si="1"/>
        <v>101.8371271826378</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1066636.55</v>
      </c>
      <c r="E225" s="192">
        <v>1086232.02</v>
      </c>
      <c r="F225" s="71">
        <f t="shared" si="1"/>
        <v>101.8371271826378</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f>180130.44-789.81-2239.7-353.4</f>
        <v>176747.53</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885.81</v>
      </c>
      <c r="E248" s="79">
        <f t="shared" si="37"/>
        <v>959.53</v>
      </c>
      <c r="F248" s="71">
        <f t="shared" si="1"/>
        <v>108.32232645826984</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885.81</v>
      </c>
      <c r="E250" s="192">
        <v>959.53</v>
      </c>
      <c r="F250" s="71">
        <f t="shared" si="1"/>
        <v>108.32232645826984</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11032431.32</v>
      </c>
      <c r="E251" s="79">
        <f>+E252+E255-E264+E274+E291</f>
        <v>10403061.359999999</v>
      </c>
      <c r="F251" s="71">
        <f t="shared" si="1"/>
        <v>94.295274162649392</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11803674.630000001</v>
      </c>
      <c r="E252" s="79">
        <f>E253-E254</f>
        <v>11778574.979999999</v>
      </c>
      <c r="F252" s="71">
        <f t="shared" si="1"/>
        <v>99.787357320607512</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12904754.710000001</v>
      </c>
      <c r="E253" s="192">
        <v>12899250.529999999</v>
      </c>
      <c r="F253" s="71">
        <f t="shared" si="1"/>
        <v>99.957347658876955</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1101080.08</v>
      </c>
      <c r="E254" s="192">
        <v>1120675.55</v>
      </c>
      <c r="F254" s="71">
        <f t="shared" si="1"/>
        <v>101.77965893270905</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-788172.98</v>
      </c>
      <c r="E255" s="79">
        <f>E256-E260</f>
        <v>-1402617.71</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286867.06</v>
      </c>
      <c r="E256" s="79">
        <f>SUM(E257:E259)</f>
        <v>309964.73</v>
      </c>
      <c r="F256" s="71">
        <f t="shared" si="1"/>
        <v>108.05169823262383</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286867.06</v>
      </c>
      <c r="E259" s="192">
        <v>309964.73</v>
      </c>
      <c r="F259" s="71">
        <f t="shared" si="1"/>
        <v>108.05169823262383</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1075040.04</v>
      </c>
      <c r="E260" s="79">
        <f>SUM(E261:E263)</f>
        <v>1712582.44</v>
      </c>
      <c r="F260" s="71">
        <f t="shared" si="1"/>
        <v>159.30406089804802</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290059.45</v>
      </c>
      <c r="E261" s="192">
        <v>640758.04</v>
      </c>
      <c r="F261" s="71">
        <f t="shared" si="1"/>
        <v>220.90576259453019</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784980.59</v>
      </c>
      <c r="E262" s="192">
        <v>1071824.3999999999</v>
      </c>
      <c r="F262" s="71">
        <f t="shared" si="1"/>
        <v>136.54151626857421</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7300.15</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v>0</v>
      </c>
      <c r="E271" s="192">
        <v>7300.15</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16929.669999999998</v>
      </c>
      <c r="E274" s="79">
        <f>SUM(E275:E277)+SUM(E286:E290)</f>
        <v>34404.240000000005</v>
      </c>
      <c r="F274" s="71">
        <f t="shared" si="1"/>
        <v>203.21860969528652</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6343.32</v>
      </c>
      <c r="E275" s="192">
        <v>13678.85</v>
      </c>
      <c r="F275" s="71">
        <f t="shared" ref="F275:F290" si="39">IF(D275&gt;0,IF(E275/D275&gt;=100,"&gt;&gt;100",E275/D275*100),"-")</f>
        <v>215.6418090211435</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8459.58</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0</v>
      </c>
      <c r="E285" s="192">
        <v>8459.58</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3095.45</v>
      </c>
      <c r="E286" s="192">
        <v>3601.29</v>
      </c>
      <c r="F286" s="71">
        <f t="shared" si="39"/>
        <v>116.34140431924276</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7488.48</v>
      </c>
      <c r="E287" s="192">
        <v>8664.52</v>
      </c>
      <c r="F287" s="71">
        <f t="shared" si="39"/>
        <v>115.70465568446468</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2.42</v>
      </c>
      <c r="E288" s="192">
        <v>0</v>
      </c>
      <c r="F288" s="71">
        <f t="shared" si="39"/>
        <v>0</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3191121.73</v>
      </c>
      <c r="E297" s="79">
        <f t="shared" si="42"/>
        <v>6189516.3600000003</v>
      </c>
      <c r="F297" s="71">
        <f t="shared" si="1"/>
        <v>193.96052183819387</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3191121.73</v>
      </c>
      <c r="E298" s="193">
        <v>6189516.3600000003</v>
      </c>
      <c r="F298" s="75">
        <f t="shared" si="1"/>
        <v>193.96052183819387</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1254</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370776.41</v>
      </c>
      <c r="E300" s="192">
        <v>366513.25</v>
      </c>
      <c r="F300" s="71">
        <f t="shared" ref="F300:F365" si="43">IF(D300&gt;0,IF(E300/D300&gt;=100,"&gt;&gt;100",E300/D300*100),"-")</f>
        <v>98.850207325757339</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339720.22</v>
      </c>
      <c r="E302" s="192">
        <f>349979.33-353.4</f>
        <v>349625.93</v>
      </c>
      <c r="F302" s="71">
        <f t="shared" si="43"/>
        <v>102.91584351381853</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2216.2800000000002</v>
      </c>
      <c r="E303" s="192">
        <v>900</v>
      </c>
      <c r="F303" s="71">
        <f t="shared" si="43"/>
        <v>40.608587362607608</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7857.6</v>
      </c>
      <c r="E308" s="192">
        <v>9599.9699999999993</v>
      </c>
      <c r="F308" s="71">
        <f t="shared" si="43"/>
        <v>122.1743280390959</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57458.14</v>
      </c>
      <c r="E309" s="192">
        <v>57831.48</v>
      </c>
      <c r="F309" s="71">
        <f t="shared" si="43"/>
        <v>100.64975998178849</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62109.79</v>
      </c>
      <c r="E311" s="192">
        <v>62109.79</v>
      </c>
      <c r="F311" s="71">
        <f t="shared" si="43"/>
        <v>100</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479058.48</v>
      </c>
      <c r="E336" s="192">
        <f>752905.41</f>
        <v>752905.41</v>
      </c>
      <c r="F336" s="71">
        <f t="shared" si="43"/>
        <v>157.1635700927369</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177689.3</v>
      </c>
      <c r="E337" s="192">
        <f>230130.78</f>
        <v>230130.78</v>
      </c>
      <c r="F337" s="71">
        <f t="shared" si="43"/>
        <v>129.51302076152024</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87245.66</v>
      </c>
      <c r="E338" s="192">
        <v>245032.99</v>
      </c>
      <c r="F338" s="71">
        <f t="shared" si="43"/>
        <v>280.85407342898196</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182300.72</v>
      </c>
      <c r="E339" s="192">
        <v>113337.79</v>
      </c>
      <c r="F339" s="71">
        <f t="shared" si="43"/>
        <v>62.170785721526492</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5740.59</v>
      </c>
      <c r="E342" s="192">
        <v>164010.53</v>
      </c>
      <c r="F342" s="71">
        <f t="shared" si="43"/>
        <v>2857.0326395022116</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1060895.96</v>
      </c>
      <c r="E343" s="192">
        <v>922221.49</v>
      </c>
      <c r="F343" s="71">
        <f t="shared" si="43"/>
        <v>86.92855141045122</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15160.71</v>
      </c>
      <c r="E344" s="192">
        <v>7376.55</v>
      </c>
      <c r="F344" s="71">
        <f t="shared" si="43"/>
        <v>48.655702800198675</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0</v>
      </c>
      <c r="E367" s="192">
        <v>182.73</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176564.8</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1128.3</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978.04</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0.15</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280784.78999999998</v>
      </c>
      <c r="E388" s="192">
        <v>280784.78999999998</v>
      </c>
      <c r="F388" s="71">
        <f t="shared" si="44"/>
        <v>100</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2069591.2</v>
      </c>
      <c r="E391" s="288">
        <v>2820318.92</v>
      </c>
      <c r="F391" s="263">
        <f t="shared" si="44"/>
        <v>136.27420333059013</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492883.22</v>
      </c>
      <c r="E392" s="288">
        <v>492883.22</v>
      </c>
      <c r="F392" s="263">
        <f t="shared" si="44"/>
        <v>100</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1447885.19</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388129.6</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347862.52</v>
      </c>
      <c r="E397" s="284">
        <v>759514.64</v>
      </c>
      <c r="F397" s="289">
        <f t="shared" si="44"/>
        <v>218.33758922921618</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0" workbookViewId="0">
      <selection activeCell="D141" sqref="D141"/>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2834</v>
      </c>
      <c r="C5" s="138" t="s">
        <v>2136</v>
      </c>
      <c r="D5" s="58">
        <f t="shared" ref="D5:E5" si="0">D6+D10+D13+SUM(D17:D21)</f>
        <v>647790.26</v>
      </c>
      <c r="E5" s="58">
        <f t="shared" si="0"/>
        <v>721771.07</v>
      </c>
      <c r="F5" s="59">
        <f t="shared" ref="F5:F141" si="1">IF(D5&gt;0,IF(E5/D5&gt;=100,"&gt;&gt;100",E5/D5*100),"-")</f>
        <v>111.4204881685007</v>
      </c>
      <c r="G5" s="42"/>
      <c r="H5" s="42"/>
      <c r="I5" s="42"/>
      <c r="J5" s="42"/>
      <c r="K5" s="42"/>
      <c r="L5" s="42"/>
      <c r="M5" s="42"/>
      <c r="N5" s="42"/>
      <c r="O5" s="42"/>
      <c r="P5" s="42"/>
      <c r="Q5" s="42"/>
      <c r="R5" s="42"/>
      <c r="S5" s="42"/>
      <c r="T5" s="42"/>
      <c r="U5" s="42"/>
      <c r="V5" s="42"/>
      <c r="W5" s="42"/>
      <c r="X5" s="42"/>
      <c r="Y5" s="42"/>
    </row>
    <row r="6" spans="1:25" ht="24" x14ac:dyDescent="0.2">
      <c r="A6" s="57" t="s">
        <v>2138</v>
      </c>
      <c r="B6" s="183" t="s">
        <v>2835</v>
      </c>
      <c r="C6" s="139" t="s">
        <v>2138</v>
      </c>
      <c r="D6" s="60">
        <f t="shared" ref="D6:E6" si="2">SUM(D7:D9)</f>
        <v>141055.72</v>
      </c>
      <c r="E6" s="60">
        <f t="shared" si="2"/>
        <v>175255.64</v>
      </c>
      <c r="F6" s="45">
        <f t="shared" si="1"/>
        <v>124.24568106844586</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141055.72</v>
      </c>
      <c r="E7" s="194">
        <v>175141.82</v>
      </c>
      <c r="F7" s="45">
        <f t="shared" si="1"/>
        <v>124.16498955164667</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v>0</v>
      </c>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v>113.82</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2842</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456698.67</v>
      </c>
      <c r="E13" s="60">
        <f t="shared" si="4"/>
        <v>485955.57</v>
      </c>
      <c r="F13" s="45">
        <f t="shared" si="1"/>
        <v>106.40617149158767</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456698.67</v>
      </c>
      <c r="E14" s="194">
        <v>485955.57</v>
      </c>
      <c r="F14" s="45">
        <f t="shared" si="1"/>
        <v>106.40617149158767</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v>0</v>
      </c>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15713.49</v>
      </c>
      <c r="E19" s="194">
        <v>19950.060000000001</v>
      </c>
      <c r="F19" s="45">
        <f t="shared" si="1"/>
        <v>126.96135613412424</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34322.379999999997</v>
      </c>
      <c r="E20" s="194">
        <v>40609.800000000003</v>
      </c>
      <c r="F20" s="45">
        <f t="shared" si="1"/>
        <v>118.3187179910018</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2865</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2876</v>
      </c>
      <c r="C28" s="139" t="s">
        <v>2199</v>
      </c>
      <c r="D28" s="60">
        <f t="shared" ref="D28:E28" si="6">SUM(D29:D34)</f>
        <v>115693.26</v>
      </c>
      <c r="E28" s="60">
        <f t="shared" si="6"/>
        <v>96308.6</v>
      </c>
      <c r="F28" s="45">
        <f t="shared" si="1"/>
        <v>83.244780205865069</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110818.26</v>
      </c>
      <c r="E30" s="194">
        <v>93957.46</v>
      </c>
      <c r="F30" s="45">
        <f t="shared" si="1"/>
        <v>84.785178904631792</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4875</v>
      </c>
      <c r="E34" s="194">
        <v>2351.14</v>
      </c>
      <c r="F34" s="45">
        <f t="shared" si="1"/>
        <v>48.228512820512819</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2889</v>
      </c>
      <c r="C35" s="139" t="s">
        <v>2201</v>
      </c>
      <c r="D35" s="60">
        <f t="shared" ref="D35:E35" si="7">D36+D39+D43+D50+D54+D60+D61+D66+D74</f>
        <v>356491.43000000005</v>
      </c>
      <c r="E35" s="60">
        <f t="shared" si="7"/>
        <v>218878.25</v>
      </c>
      <c r="F35" s="45">
        <f t="shared" si="1"/>
        <v>61.397899523138598</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2890</v>
      </c>
      <c r="C36" s="139" t="s">
        <v>2203</v>
      </c>
      <c r="D36" s="60">
        <f t="shared" ref="D36:E36" si="8">SUM(D37:D38)</f>
        <v>10791.75</v>
      </c>
      <c r="E36" s="60">
        <f t="shared" si="8"/>
        <v>5000</v>
      </c>
      <c r="F36" s="45">
        <f t="shared" si="1"/>
        <v>46.331688558389509</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7500</v>
      </c>
      <c r="E37" s="194">
        <v>5000</v>
      </c>
      <c r="F37" s="45">
        <f t="shared" si="1"/>
        <v>66.666666666666657</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3291.75</v>
      </c>
      <c r="E38" s="194">
        <v>0</v>
      </c>
      <c r="F38" s="45">
        <f t="shared" si="1"/>
        <v>0</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2895</v>
      </c>
      <c r="C39" s="139" t="s">
        <v>2205</v>
      </c>
      <c r="D39" s="60">
        <f t="shared" ref="D39:E39" si="9">SUM(D40:D42)</f>
        <v>13685.4</v>
      </c>
      <c r="E39" s="60">
        <f t="shared" si="9"/>
        <v>92065.29</v>
      </c>
      <c r="F39" s="45">
        <f t="shared" si="1"/>
        <v>672.72633609540082</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13685.4</v>
      </c>
      <c r="E40" s="194">
        <v>92065.29</v>
      </c>
      <c r="F40" s="45">
        <f t="shared" si="1"/>
        <v>672.72633609540082</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v>0</v>
      </c>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274716.39</v>
      </c>
      <c r="E54" s="60">
        <f t="shared" si="12"/>
        <v>59988.1</v>
      </c>
      <c r="F54" s="45">
        <f t="shared" si="1"/>
        <v>21.836374597089016</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274716.39</v>
      </c>
      <c r="E55" s="194">
        <v>59988.1</v>
      </c>
      <c r="F55" s="45">
        <f t="shared" si="1"/>
        <v>21.836374597089016</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57297.89</v>
      </c>
      <c r="E61" s="60">
        <f t="shared" si="13"/>
        <v>54774.8</v>
      </c>
      <c r="F61" s="45">
        <f t="shared" si="1"/>
        <v>95.596539418816306</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10855.7</v>
      </c>
      <c r="E64" s="194">
        <v>22897.31</v>
      </c>
      <c r="F64" s="45">
        <f t="shared" si="1"/>
        <v>210.92430704606798</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46442.19</v>
      </c>
      <c r="E65" s="194">
        <v>31877.49</v>
      </c>
      <c r="F65" s="45">
        <f t="shared" si="1"/>
        <v>68.639075805856692</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2964</v>
      </c>
      <c r="C74" s="139" t="s">
        <v>2207</v>
      </c>
      <c r="D74" s="194">
        <v>0</v>
      </c>
      <c r="E74" s="194">
        <v>7050.06</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2965</v>
      </c>
      <c r="C75" s="139" t="s">
        <v>2209</v>
      </c>
      <c r="D75" s="60">
        <f t="shared" ref="D75:E75" si="15">SUM(D76:D81)</f>
        <v>230335.61</v>
      </c>
      <c r="E75" s="60">
        <f t="shared" si="15"/>
        <v>242971.15</v>
      </c>
      <c r="F75" s="45">
        <f t="shared" si="1"/>
        <v>105.48570844082685</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2966</v>
      </c>
      <c r="C76" s="139" t="s">
        <v>2211</v>
      </c>
      <c r="D76" s="194">
        <v>230335.61</v>
      </c>
      <c r="E76" s="194">
        <v>242971.15</v>
      </c>
      <c r="F76" s="45">
        <f t="shared" si="1"/>
        <v>105.48570844082685</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2967</v>
      </c>
      <c r="C77" s="139" t="s">
        <v>2213</v>
      </c>
      <c r="D77" s="194">
        <v>0</v>
      </c>
      <c r="E77" s="194">
        <v>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2968</v>
      </c>
      <c r="C78" s="139" t="s">
        <v>2215</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2969</v>
      </c>
      <c r="C79" s="139" t="s">
        <v>2217</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2970</v>
      </c>
      <c r="C80" s="139" t="s">
        <v>2219</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2971</v>
      </c>
      <c r="C81" s="139" t="s">
        <v>2221</v>
      </c>
      <c r="D81" s="194">
        <v>0</v>
      </c>
      <c r="E81" s="194">
        <v>0</v>
      </c>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2972</v>
      </c>
      <c r="C82" s="139" t="s">
        <v>2223</v>
      </c>
      <c r="D82" s="60">
        <f t="shared" ref="D82:E82" si="16">SUM(D83:D88)</f>
        <v>293718.56</v>
      </c>
      <c r="E82" s="60">
        <f t="shared" si="16"/>
        <v>156713.9</v>
      </c>
      <c r="F82" s="45">
        <f t="shared" si="1"/>
        <v>53.355123353457813</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2973</v>
      </c>
      <c r="C83" s="139" t="s">
        <v>2225</v>
      </c>
      <c r="D83" s="194">
        <v>11500</v>
      </c>
      <c r="E83" s="194">
        <v>31875</v>
      </c>
      <c r="F83" s="45">
        <f t="shared" si="1"/>
        <v>277.17391304347825</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2974</v>
      </c>
      <c r="C84" s="139" t="s">
        <v>2227</v>
      </c>
      <c r="D84" s="194">
        <v>1322.7</v>
      </c>
      <c r="E84" s="194">
        <v>5685.2</v>
      </c>
      <c r="F84" s="45">
        <f t="shared" si="1"/>
        <v>429.81779693052084</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2975</v>
      </c>
      <c r="C85" s="139" t="s">
        <v>2229</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2976</v>
      </c>
      <c r="C86" s="139" t="s">
        <v>2231</v>
      </c>
      <c r="D86" s="194">
        <v>83793.45</v>
      </c>
      <c r="E86" s="194">
        <v>65384.43</v>
      </c>
      <c r="F86" s="45">
        <f t="shared" si="1"/>
        <v>78.030478515922184</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2977</v>
      </c>
      <c r="C87" s="139" t="s">
        <v>2233</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197102.41</v>
      </c>
      <c r="E88" s="194">
        <v>53769.27</v>
      </c>
      <c r="F88" s="45">
        <f t="shared" si="1"/>
        <v>27.279864310131973</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65325.45</v>
      </c>
      <c r="E89" s="60">
        <f t="shared" si="17"/>
        <v>28865.279999999999</v>
      </c>
      <c r="F89" s="45">
        <f t="shared" si="1"/>
        <v>44.186882753964959</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v>0</v>
      </c>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65325.45</v>
      </c>
      <c r="E106" s="194">
        <v>28865.279999999999</v>
      </c>
      <c r="F106" s="45">
        <f t="shared" si="1"/>
        <v>44.186882753964959</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261408.50000000003</v>
      </c>
      <c r="E107" s="60">
        <f t="shared" si="21"/>
        <v>144958.54999999999</v>
      </c>
      <c r="F107" s="45">
        <f t="shared" si="1"/>
        <v>55.452883131191214</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103095.64</v>
      </c>
      <c r="E108" s="194">
        <v>94278.93</v>
      </c>
      <c r="F108" s="45">
        <f t="shared" si="1"/>
        <v>91.44802825803302</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141743.76</v>
      </c>
      <c r="E109" s="194">
        <v>43679.62</v>
      </c>
      <c r="F109" s="45">
        <f t="shared" si="1"/>
        <v>30.815903289146558</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16569.099999999999</v>
      </c>
      <c r="E111" s="194">
        <v>7000</v>
      </c>
      <c r="F111" s="45">
        <f t="shared" si="1"/>
        <v>42.247315786614848</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463862.75</v>
      </c>
      <c r="E114" s="60">
        <f t="shared" si="22"/>
        <v>889999.65999999992</v>
      </c>
      <c r="F114" s="45">
        <f t="shared" si="1"/>
        <v>191.86702532160643</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397422.75</v>
      </c>
      <c r="E115" s="60">
        <f t="shared" si="23"/>
        <v>818909.65999999992</v>
      </c>
      <c r="F115" s="45">
        <f t="shared" si="1"/>
        <v>206.05505346636542</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387145.3</v>
      </c>
      <c r="E116" s="194">
        <v>789210.45</v>
      </c>
      <c r="F116" s="45">
        <f t="shared" si="1"/>
        <v>203.85381147594975</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10277.450000000001</v>
      </c>
      <c r="E117" s="194">
        <v>29699.21</v>
      </c>
      <c r="F117" s="45">
        <f t="shared" si="1"/>
        <v>288.97450243007745</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66440</v>
      </c>
      <c r="E118" s="60">
        <f t="shared" si="24"/>
        <v>71090</v>
      </c>
      <c r="F118" s="45">
        <f t="shared" si="1"/>
        <v>106.99879590608067</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66440</v>
      </c>
      <c r="E120" s="194">
        <v>71090</v>
      </c>
      <c r="F120" s="45">
        <f t="shared" si="1"/>
        <v>106.99879590608067</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v>0</v>
      </c>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364819.62</v>
      </c>
      <c r="E129" s="60">
        <f t="shared" si="26"/>
        <v>423345.29000000004</v>
      </c>
      <c r="F129" s="45">
        <f t="shared" si="1"/>
        <v>116.04235813852337</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21850.36</v>
      </c>
      <c r="E130" s="60">
        <f t="shared" si="27"/>
        <v>48731.25</v>
      </c>
      <c r="F130" s="45">
        <f t="shared" si="1"/>
        <v>223.02264127456021</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21850.36</v>
      </c>
      <c r="E131" s="194">
        <v>48731.25</v>
      </c>
      <c r="F131" s="45">
        <f t="shared" si="1"/>
        <v>223.02264127456021</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4200</v>
      </c>
      <c r="E133" s="194">
        <v>5500</v>
      </c>
      <c r="F133" s="45">
        <f t="shared" si="1"/>
        <v>130.95238095238096</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15000</v>
      </c>
      <c r="E135" s="194">
        <v>16000</v>
      </c>
      <c r="F135" s="45">
        <f t="shared" si="1"/>
        <v>106.66666666666667</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40306.04</v>
      </c>
      <c r="E136" s="194">
        <v>45476.94</v>
      </c>
      <c r="F136" s="45">
        <f t="shared" si="1"/>
        <v>112.82909459723656</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76898.95</v>
      </c>
      <c r="E137" s="194">
        <v>125570.57</v>
      </c>
      <c r="F137" s="45">
        <f t="shared" si="1"/>
        <v>163.29295783622536</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206564.27</v>
      </c>
      <c r="E140" s="194">
        <v>182066.53</v>
      </c>
      <c r="F140" s="45">
        <f t="shared" si="1"/>
        <v>88.140378778963083</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2799445.4400000004</v>
      </c>
      <c r="E141" s="81">
        <f t="shared" si="28"/>
        <v>2923811.75</v>
      </c>
      <c r="F141" s="61">
        <f t="shared" si="1"/>
        <v>104.4425338041237</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E9" sqref="E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433109.6</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433085.11</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433085.11</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v>0</v>
      </c>
      <c r="E8" s="195">
        <v>0</v>
      </c>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0</v>
      </c>
      <c r="E9" s="195">
        <v>433085.11</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3095</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v>0</v>
      </c>
      <c r="E13" s="195">
        <v>0</v>
      </c>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v>0</v>
      </c>
      <c r="E15" s="195">
        <v>0</v>
      </c>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24.49</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24.49</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v>0</v>
      </c>
      <c r="E24" s="195">
        <v>0</v>
      </c>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v>0</v>
      </c>
      <c r="E25" s="195">
        <v>24.49</v>
      </c>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3123</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v>0</v>
      </c>
      <c r="E31" s="195">
        <v>0</v>
      </c>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v>0</v>
      </c>
      <c r="E45" s="195">
        <v>0</v>
      </c>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37" zoomScaleNormal="100" workbookViewId="0">
      <selection activeCell="D44" sqref="D4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1992930.71</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3111454.4000000004</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3162</v>
      </c>
      <c r="C8" s="139" t="s">
        <v>3163</v>
      </c>
      <c r="D8" s="34">
        <f>SUM(D9:D16)</f>
        <v>2457010.1800000002</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763511.7</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815291.06</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37200.57</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101757.38</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25339.94</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399047.7</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251926.22</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62935.61</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280346.77</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190159.49</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190159.49</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183937.96</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2499998.5900000003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3195</v>
      </c>
      <c r="C27" s="139" t="s">
        <v>3196</v>
      </c>
      <c r="D27" s="34">
        <f>SUM(D28:D35)</f>
        <v>2130721.77</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717516.27</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842288.1</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34318.28</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4000</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18039.79</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258186.68</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185461.49</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70911.16</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191522.37</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170564.02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170564.02</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7190.43</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2604386.52</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1318550.01</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3229</v>
      </c>
      <c r="C51" s="139" t="s">
        <v>3230</v>
      </c>
      <c r="D51" s="34">
        <f>D52+D57+D62+D67+D72+D77+D82+D87</f>
        <v>752905.41</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6600.93</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6600.93</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370943.08</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70106.490000000005</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54355.77</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145119</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101361.82</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1028.06</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459.33</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421.25</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131.62</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15.86</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93268.11</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1695.97</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90177.5</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1394.64</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7300.15</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3029.33</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4270.82</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199923.8</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9415.27</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19885.29</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147177.01999999999</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23446.22</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66464.73</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62131.53</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480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3853.2</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7376.55</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465</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839.99</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6071.56</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245032.99</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95302.84</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128927.85</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20802.3</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164010.53</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164010.53</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156601.07999999999</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1285836.51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3140</v>
      </c>
      <c r="C106" s="139" t="s">
        <v>3296</v>
      </c>
      <c r="D106" s="199">
        <v>230130.78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113337.79</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922221.49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20146.45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296"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7</v>
      </c>
      <c r="G3" s="96">
        <f>IF(RefStr!C13&lt;&gt;"",INT(VALUE(MID(RefStr!C13,1,4))),0)</f>
        <v>2025</v>
      </c>
      <c r="H3" s="100">
        <f>IF(RefStr!C13&lt;&gt;"",INT(VALUE(MID(RefStr!C13,6,2))),0)</f>
        <v>12</v>
      </c>
      <c r="I3" s="101">
        <f>RefStr!C10*1</f>
        <v>23</v>
      </c>
      <c r="J3" s="102" t="str">
        <f>RefStr!H7</f>
        <v>DA</v>
      </c>
      <c r="K3" s="100" t="str">
        <f>RefStr!H9</f>
        <v>DA</v>
      </c>
      <c r="L3" s="100" t="str">
        <f>RefStr!H10</f>
        <v>DA</v>
      </c>
      <c r="M3" s="100" t="str">
        <f>RefStr!H8</f>
        <v>DA</v>
      </c>
      <c r="N3" s="100" t="str">
        <f>RefStr!H11</f>
        <v>DA</v>
      </c>
      <c r="O3" s="103">
        <f>RefStr!C6</f>
        <v>28098</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1980</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1983</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1982</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0</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8" t="s">
        <v>2020</v>
      </c>
      <c r="B1" s="398"/>
      <c r="C1" s="398"/>
    </row>
    <row r="2" spans="1:16" ht="33" customHeight="1" x14ac:dyDescent="0.2">
      <c r="A2" s="399" t="s">
        <v>2021</v>
      </c>
      <c r="B2" s="400"/>
      <c r="C2" s="397"/>
      <c r="D2" s="5"/>
      <c r="E2" s="5"/>
      <c r="F2" s="5"/>
      <c r="G2" s="5"/>
      <c r="H2" s="5"/>
      <c r="I2" s="5"/>
      <c r="J2" s="5"/>
      <c r="K2" s="5"/>
      <c r="L2" s="5"/>
      <c r="M2" s="5"/>
      <c r="N2" s="5"/>
      <c r="O2" s="5"/>
      <c r="P2" s="5"/>
    </row>
    <row r="3" spans="1:16" ht="18.75" customHeight="1" x14ac:dyDescent="0.2">
      <c r="A3" s="222" t="s">
        <v>2022</v>
      </c>
      <c r="B3" s="401" t="s">
        <v>2023</v>
      </c>
      <c r="C3" s="397"/>
      <c r="D3" s="5"/>
      <c r="E3" s="5"/>
      <c r="F3" s="5"/>
      <c r="G3" s="5"/>
      <c r="H3" s="5"/>
      <c r="I3" s="5"/>
      <c r="J3" s="5"/>
      <c r="K3" s="5"/>
      <c r="L3" s="5"/>
      <c r="M3" s="5"/>
      <c r="N3" s="5"/>
      <c r="O3" s="5"/>
      <c r="P3" s="5"/>
    </row>
    <row r="4" spans="1:16" ht="37.5" hidden="1" customHeight="1" x14ac:dyDescent="0.2">
      <c r="A4" s="223" t="s">
        <v>2024</v>
      </c>
      <c r="B4" s="396" t="s">
        <v>2025</v>
      </c>
      <c r="C4" s="397"/>
      <c r="D4" s="5"/>
      <c r="E4" s="5"/>
      <c r="F4" s="5"/>
      <c r="G4" s="5"/>
      <c r="H4" s="5"/>
      <c r="I4" s="5"/>
      <c r="J4" s="5"/>
      <c r="K4" s="5"/>
      <c r="L4" s="5"/>
      <c r="M4" s="5"/>
      <c r="N4" s="5"/>
      <c r="O4" s="5"/>
      <c r="P4" s="5"/>
    </row>
    <row r="5" spans="1:16" ht="48" hidden="1" customHeight="1" x14ac:dyDescent="0.2">
      <c r="A5" s="223" t="s">
        <v>2024</v>
      </c>
      <c r="B5" s="396" t="s">
        <v>2026</v>
      </c>
      <c r="C5" s="397"/>
      <c r="D5" s="5"/>
      <c r="E5" s="5"/>
      <c r="F5" s="5"/>
      <c r="G5" s="5"/>
      <c r="H5" s="5"/>
      <c r="I5" s="5"/>
      <c r="J5" s="5"/>
      <c r="K5" s="5"/>
      <c r="L5" s="5"/>
      <c r="M5" s="5"/>
      <c r="N5" s="5"/>
      <c r="O5" s="5"/>
      <c r="P5" s="5"/>
    </row>
    <row r="6" spans="1:16" ht="59.25" hidden="1" customHeight="1" x14ac:dyDescent="0.2">
      <c r="A6" s="223" t="s">
        <v>2024</v>
      </c>
      <c r="B6" s="396" t="s">
        <v>2027</v>
      </c>
      <c r="C6" s="397"/>
      <c r="D6" s="5"/>
      <c r="E6" s="5"/>
      <c r="F6" s="5"/>
      <c r="G6" s="5"/>
      <c r="H6" s="5"/>
      <c r="I6" s="5"/>
      <c r="J6" s="5"/>
      <c r="K6" s="5"/>
      <c r="L6" s="5"/>
      <c r="M6" s="5"/>
      <c r="N6" s="5"/>
      <c r="O6" s="5"/>
      <c r="P6" s="5"/>
    </row>
    <row r="7" spans="1:16" ht="48" hidden="1" customHeight="1" x14ac:dyDescent="0.2">
      <c r="A7" s="223" t="s">
        <v>2028</v>
      </c>
      <c r="B7" s="396" t="s">
        <v>2029</v>
      </c>
      <c r="C7" s="397"/>
      <c r="D7" s="5"/>
      <c r="E7" s="5"/>
      <c r="F7" s="5"/>
      <c r="G7" s="5"/>
      <c r="H7" s="5"/>
      <c r="I7" s="5"/>
      <c r="J7" s="5"/>
      <c r="K7" s="5"/>
      <c r="L7" s="5"/>
      <c r="M7" s="5"/>
      <c r="N7" s="5"/>
      <c r="O7" s="5"/>
      <c r="P7" s="5"/>
    </row>
    <row r="8" spans="1:16" ht="41.25" hidden="1" customHeight="1" x14ac:dyDescent="0.2">
      <c r="A8" s="223" t="s">
        <v>2030</v>
      </c>
      <c r="B8" s="396" t="s">
        <v>2031</v>
      </c>
      <c r="C8" s="397"/>
      <c r="D8" s="5"/>
      <c r="E8" s="5"/>
      <c r="F8" s="5"/>
      <c r="G8" s="5"/>
      <c r="H8" s="5"/>
      <c r="I8" s="5"/>
      <c r="J8" s="5"/>
      <c r="K8" s="5"/>
      <c r="L8" s="5"/>
      <c r="M8" s="5"/>
      <c r="N8" s="5"/>
      <c r="O8" s="5"/>
      <c r="P8" s="5"/>
    </row>
    <row r="9" spans="1:16" ht="59.25" hidden="1" customHeight="1" x14ac:dyDescent="0.2">
      <c r="A9" s="223" t="s">
        <v>2032</v>
      </c>
      <c r="B9" s="396" t="s">
        <v>2033</v>
      </c>
      <c r="C9" s="397"/>
      <c r="D9" s="5"/>
      <c r="E9" s="5"/>
      <c r="F9" s="5"/>
      <c r="G9" s="5"/>
      <c r="H9" s="5"/>
      <c r="I9" s="5"/>
      <c r="J9" s="5"/>
      <c r="K9" s="5"/>
      <c r="L9" s="5"/>
      <c r="M9" s="5"/>
      <c r="N9" s="5"/>
      <c r="O9" s="5"/>
      <c r="P9" s="5"/>
    </row>
    <row r="10" spans="1:16" ht="61.5" hidden="1" customHeight="1" x14ac:dyDescent="0.2">
      <c r="A10" s="223" t="s">
        <v>2032</v>
      </c>
      <c r="B10" s="396" t="s">
        <v>2034</v>
      </c>
      <c r="C10" s="397"/>
      <c r="D10" s="5"/>
      <c r="E10" s="5"/>
      <c r="F10" s="5"/>
      <c r="G10" s="5"/>
      <c r="H10" s="5"/>
      <c r="I10" s="5"/>
      <c r="J10" s="5"/>
      <c r="K10" s="5"/>
      <c r="L10" s="5"/>
      <c r="M10" s="5"/>
      <c r="N10" s="5"/>
      <c r="O10" s="5"/>
      <c r="P10" s="5"/>
    </row>
    <row r="11" spans="1:16" ht="43.5" hidden="1" customHeight="1" x14ac:dyDescent="0.2">
      <c r="A11" s="223" t="s">
        <v>2032</v>
      </c>
      <c r="B11" s="396" t="s">
        <v>2035</v>
      </c>
      <c r="C11" s="397"/>
      <c r="D11" s="5"/>
      <c r="E11" s="5"/>
      <c r="F11" s="5"/>
      <c r="G11" s="5"/>
      <c r="H11" s="5"/>
      <c r="I11" s="5"/>
      <c r="J11" s="5"/>
      <c r="K11" s="5"/>
      <c r="L11" s="5"/>
      <c r="M11" s="5"/>
      <c r="N11" s="5"/>
      <c r="O11" s="5"/>
      <c r="P11" s="5"/>
    </row>
    <row r="12" spans="1:16" ht="27.75" hidden="1" customHeight="1" x14ac:dyDescent="0.2">
      <c r="A12" s="223" t="s">
        <v>2036</v>
      </c>
      <c r="B12" s="396" t="s">
        <v>2037</v>
      </c>
      <c r="C12" s="397"/>
      <c r="D12" s="5"/>
      <c r="E12" s="5"/>
      <c r="F12" s="5"/>
      <c r="G12" s="5"/>
      <c r="H12" s="5"/>
      <c r="I12" s="5"/>
      <c r="J12" s="5"/>
      <c r="K12" s="5"/>
      <c r="L12" s="5"/>
      <c r="M12" s="5"/>
      <c r="N12" s="5"/>
      <c r="O12" s="5"/>
      <c r="P12" s="5"/>
    </row>
    <row r="13" spans="1:16" ht="27.75" hidden="1" customHeight="1" x14ac:dyDescent="0.2">
      <c r="A13" s="223" t="s">
        <v>2038</v>
      </c>
      <c r="B13" s="396" t="s">
        <v>2039</v>
      </c>
      <c r="C13" s="397"/>
      <c r="D13" s="5"/>
      <c r="E13" s="5"/>
      <c r="F13" s="5"/>
      <c r="G13" s="5"/>
      <c r="H13" s="5"/>
      <c r="I13" s="5"/>
      <c r="J13" s="5"/>
      <c r="K13" s="5"/>
      <c r="L13" s="5"/>
      <c r="M13" s="5"/>
      <c r="N13" s="5"/>
      <c r="O13" s="5"/>
      <c r="P13" s="5"/>
    </row>
    <row r="14" spans="1:16" ht="45.75" hidden="1" customHeight="1" x14ac:dyDescent="0.2">
      <c r="A14" s="223" t="s">
        <v>2040</v>
      </c>
      <c r="B14" s="396" t="s">
        <v>2041</v>
      </c>
      <c r="C14" s="397"/>
      <c r="D14" s="5"/>
      <c r="E14" s="5"/>
      <c r="F14" s="5"/>
      <c r="G14" s="5"/>
      <c r="H14" s="5"/>
      <c r="I14" s="5"/>
      <c r="J14" s="5"/>
      <c r="K14" s="5"/>
      <c r="L14" s="5"/>
      <c r="M14" s="5"/>
      <c r="N14" s="5"/>
      <c r="O14" s="5"/>
      <c r="P14" s="5"/>
    </row>
    <row r="15" spans="1:16" ht="45.75" hidden="1" customHeight="1" x14ac:dyDescent="0.2">
      <c r="A15" s="223" t="s">
        <v>2042</v>
      </c>
      <c r="B15" s="396" t="s">
        <v>2043</v>
      </c>
      <c r="C15" s="397"/>
      <c r="D15" s="5"/>
      <c r="E15" s="5"/>
      <c r="F15" s="5"/>
      <c r="G15" s="5"/>
      <c r="H15" s="5"/>
      <c r="I15" s="5"/>
      <c r="J15" s="5"/>
      <c r="K15" s="5"/>
      <c r="L15" s="5"/>
      <c r="M15" s="5"/>
      <c r="N15" s="5"/>
      <c r="O15" s="5"/>
      <c r="P15" s="5"/>
    </row>
    <row r="16" spans="1:16" ht="51" hidden="1" customHeight="1" x14ac:dyDescent="0.2">
      <c r="A16" s="223" t="s">
        <v>2044</v>
      </c>
      <c r="B16" s="396" t="s">
        <v>2045</v>
      </c>
      <c r="C16" s="397"/>
      <c r="D16" s="5"/>
      <c r="E16" s="5"/>
      <c r="F16" s="5"/>
      <c r="G16" s="5"/>
      <c r="H16" s="5"/>
      <c r="I16" s="5"/>
      <c r="J16" s="5"/>
      <c r="K16" s="5"/>
      <c r="L16" s="5"/>
      <c r="M16" s="5"/>
      <c r="N16" s="5"/>
      <c r="O16" s="5"/>
      <c r="P16" s="5"/>
    </row>
    <row r="17" spans="1:16" ht="27.75" hidden="1" customHeight="1" x14ac:dyDescent="0.2">
      <c r="A17" s="223" t="s">
        <v>2046</v>
      </c>
      <c r="B17" s="396" t="s">
        <v>2047</v>
      </c>
      <c r="C17" s="397"/>
      <c r="D17" s="5"/>
      <c r="E17" s="5"/>
      <c r="F17" s="5"/>
      <c r="G17" s="5"/>
      <c r="H17" s="5"/>
      <c r="I17" s="5"/>
      <c r="J17" s="5"/>
      <c r="K17" s="5"/>
      <c r="L17" s="5"/>
      <c r="M17" s="5"/>
      <c r="N17" s="5"/>
      <c r="O17" s="5"/>
      <c r="P17" s="5"/>
    </row>
    <row r="18" spans="1:16" ht="27.75" hidden="1" customHeight="1" x14ac:dyDescent="0.2">
      <c r="A18" s="223" t="s">
        <v>2048</v>
      </c>
      <c r="B18" s="396" t="s">
        <v>2049</v>
      </c>
      <c r="C18" s="397"/>
      <c r="D18" s="5"/>
      <c r="E18" s="5"/>
      <c r="F18" s="5"/>
      <c r="G18" s="5"/>
      <c r="H18" s="5"/>
      <c r="I18" s="5"/>
      <c r="J18" s="5"/>
      <c r="K18" s="5"/>
      <c r="L18" s="5"/>
      <c r="M18" s="5"/>
      <c r="N18" s="5"/>
      <c r="O18" s="5"/>
      <c r="P18" s="5"/>
    </row>
    <row r="19" spans="1:16" ht="45" hidden="1" customHeight="1" x14ac:dyDescent="0.2">
      <c r="A19" s="223" t="s">
        <v>2048</v>
      </c>
      <c r="B19" s="396" t="s">
        <v>2050</v>
      </c>
      <c r="C19" s="397"/>
      <c r="D19" s="5"/>
      <c r="E19" s="5"/>
      <c r="F19" s="5"/>
      <c r="G19" s="5"/>
      <c r="H19" s="5"/>
      <c r="I19" s="5"/>
      <c r="J19" s="5"/>
      <c r="K19" s="5"/>
      <c r="L19" s="5"/>
      <c r="M19" s="5"/>
      <c r="N19" s="5"/>
      <c r="O19" s="5"/>
      <c r="P19" s="5"/>
    </row>
    <row r="20" spans="1:16" ht="45" hidden="1" customHeight="1" x14ac:dyDescent="0.2">
      <c r="A20" s="223" t="s">
        <v>2051</v>
      </c>
      <c r="B20" s="396" t="s">
        <v>2052</v>
      </c>
      <c r="C20" s="397"/>
      <c r="D20" s="5"/>
      <c r="E20" s="5"/>
      <c r="F20" s="5"/>
      <c r="G20" s="5"/>
      <c r="H20" s="5"/>
      <c r="I20" s="5"/>
      <c r="J20" s="5"/>
      <c r="K20" s="5"/>
      <c r="L20" s="5"/>
      <c r="M20" s="5"/>
      <c r="N20" s="5"/>
      <c r="O20" s="5"/>
      <c r="P20" s="5"/>
    </row>
    <row r="21" spans="1:16" ht="30" hidden="1" customHeight="1" x14ac:dyDescent="0.2">
      <c r="A21" s="223" t="s">
        <v>2053</v>
      </c>
      <c r="B21" s="396" t="s">
        <v>2054</v>
      </c>
      <c r="C21" s="397"/>
      <c r="D21" s="5"/>
      <c r="E21" s="5"/>
      <c r="F21" s="5"/>
      <c r="G21" s="5"/>
      <c r="H21" s="5"/>
      <c r="I21" s="5"/>
      <c r="J21" s="5"/>
      <c r="K21" s="5"/>
      <c r="L21" s="5"/>
      <c r="M21" s="5"/>
      <c r="N21" s="5"/>
      <c r="O21" s="5"/>
      <c r="P21" s="5"/>
    </row>
    <row r="22" spans="1:16" ht="30" hidden="1" customHeight="1" x14ac:dyDescent="0.2">
      <c r="A22" s="223" t="s">
        <v>2055</v>
      </c>
      <c r="B22" s="396" t="s">
        <v>2056</v>
      </c>
      <c r="C22" s="397"/>
      <c r="D22" s="5"/>
      <c r="E22" s="5"/>
      <c r="F22" s="5"/>
      <c r="G22" s="5"/>
      <c r="H22" s="5"/>
      <c r="I22" s="5"/>
      <c r="J22" s="5"/>
      <c r="K22" s="5"/>
      <c r="L22" s="5"/>
      <c r="M22" s="5"/>
      <c r="N22" s="5"/>
      <c r="O22" s="5"/>
      <c r="P22" s="5"/>
    </row>
    <row r="23" spans="1:16" ht="30" hidden="1" customHeight="1" x14ac:dyDescent="0.2">
      <c r="A23" s="223" t="s">
        <v>2057</v>
      </c>
      <c r="B23" s="396" t="s">
        <v>2058</v>
      </c>
      <c r="C23" s="397"/>
      <c r="D23" s="5"/>
      <c r="E23" s="5"/>
      <c r="F23" s="5"/>
      <c r="G23" s="5"/>
      <c r="H23" s="5"/>
      <c r="I23" s="5"/>
      <c r="J23" s="5"/>
      <c r="K23" s="5"/>
      <c r="L23" s="5"/>
      <c r="M23" s="5"/>
      <c r="N23" s="5"/>
      <c r="O23" s="5"/>
      <c r="P23" s="5"/>
    </row>
    <row r="24" spans="1:16" ht="30" hidden="1" customHeight="1" x14ac:dyDescent="0.2">
      <c r="A24" s="223" t="s">
        <v>2059</v>
      </c>
      <c r="B24" s="396" t="s">
        <v>2060</v>
      </c>
      <c r="C24" s="397"/>
      <c r="D24" s="5"/>
      <c r="E24" s="5"/>
      <c r="F24" s="5"/>
      <c r="G24" s="5"/>
      <c r="H24" s="5"/>
      <c r="I24" s="5"/>
      <c r="J24" s="5"/>
      <c r="K24" s="5"/>
      <c r="L24" s="5"/>
      <c r="M24" s="5"/>
      <c r="N24" s="5"/>
      <c r="O24" s="5"/>
      <c r="P24" s="5"/>
    </row>
    <row r="25" spans="1:16" ht="30" hidden="1" customHeight="1" x14ac:dyDescent="0.2">
      <c r="A25" s="223" t="s">
        <v>2061</v>
      </c>
      <c r="B25" s="396" t="s">
        <v>2062</v>
      </c>
      <c r="C25" s="397"/>
      <c r="D25" s="5"/>
      <c r="E25" s="5"/>
      <c r="F25" s="5"/>
      <c r="G25" s="5"/>
      <c r="H25" s="5"/>
      <c r="I25" s="5"/>
      <c r="J25" s="5"/>
      <c r="K25" s="5"/>
      <c r="L25" s="5"/>
      <c r="M25" s="5"/>
      <c r="N25" s="5"/>
      <c r="O25" s="5"/>
      <c r="P25" s="5"/>
    </row>
    <row r="26" spans="1:16" ht="30" hidden="1" customHeight="1" x14ac:dyDescent="0.2">
      <c r="A26" s="223" t="s">
        <v>2063</v>
      </c>
      <c r="B26" s="396" t="s">
        <v>2064</v>
      </c>
      <c r="C26" s="397"/>
      <c r="D26" s="5"/>
      <c r="E26" s="5"/>
      <c r="F26" s="5"/>
      <c r="G26" s="5"/>
      <c r="H26" s="5"/>
      <c r="I26" s="5"/>
      <c r="J26" s="5"/>
      <c r="K26" s="5"/>
      <c r="L26" s="5"/>
      <c r="M26" s="5"/>
      <c r="N26" s="5"/>
      <c r="O26" s="5"/>
      <c r="P26" s="5"/>
    </row>
    <row r="27" spans="1:16" ht="70.5" hidden="1" customHeight="1" x14ac:dyDescent="0.2">
      <c r="A27" s="223" t="s">
        <v>2065</v>
      </c>
      <c r="B27" s="396" t="s">
        <v>2066</v>
      </c>
      <c r="C27" s="397"/>
      <c r="D27" s="5"/>
      <c r="E27" s="5"/>
      <c r="F27" s="5"/>
      <c r="G27" s="5"/>
      <c r="H27" s="5"/>
      <c r="I27" s="5"/>
      <c r="J27" s="5"/>
      <c r="K27" s="5"/>
      <c r="L27" s="5"/>
      <c r="M27" s="5"/>
      <c r="N27" s="5"/>
      <c r="O27" s="5"/>
      <c r="P27" s="5"/>
    </row>
    <row r="28" spans="1:16" ht="48" hidden="1" customHeight="1" x14ac:dyDescent="0.2">
      <c r="A28" s="223" t="s">
        <v>2067</v>
      </c>
      <c r="B28" s="396" t="s">
        <v>2068</v>
      </c>
      <c r="C28" s="397"/>
      <c r="D28" s="5"/>
      <c r="E28" s="5"/>
      <c r="F28" s="5"/>
      <c r="G28" s="5"/>
      <c r="H28" s="5"/>
      <c r="I28" s="5"/>
      <c r="J28" s="5"/>
      <c r="K28" s="5"/>
      <c r="L28" s="5"/>
      <c r="M28" s="5"/>
      <c r="N28" s="5"/>
      <c r="O28" s="5"/>
      <c r="P28" s="5"/>
    </row>
    <row r="29" spans="1:16" ht="100.5" hidden="1" customHeight="1" x14ac:dyDescent="0.2">
      <c r="A29" s="223" t="s">
        <v>2069</v>
      </c>
      <c r="B29" s="396" t="s">
        <v>2070</v>
      </c>
      <c r="C29" s="397"/>
      <c r="D29" s="5"/>
      <c r="E29" s="5"/>
      <c r="F29" s="5"/>
      <c r="G29" s="5"/>
      <c r="H29" s="5"/>
      <c r="I29" s="5"/>
      <c r="J29" s="5"/>
      <c r="K29" s="5"/>
      <c r="L29" s="5"/>
      <c r="M29" s="5"/>
      <c r="N29" s="5"/>
      <c r="O29" s="5"/>
      <c r="P29" s="5"/>
    </row>
    <row r="30" spans="1:16" ht="45" hidden="1" customHeight="1" x14ac:dyDescent="0.2">
      <c r="A30" s="223" t="s">
        <v>2071</v>
      </c>
      <c r="B30" s="396" t="s">
        <v>2072</v>
      </c>
      <c r="C30" s="397"/>
      <c r="D30" s="5"/>
      <c r="E30" s="5"/>
      <c r="F30" s="5"/>
      <c r="G30" s="5"/>
      <c r="H30" s="5"/>
      <c r="I30" s="5"/>
      <c r="J30" s="5"/>
      <c r="K30" s="5"/>
      <c r="L30" s="5"/>
      <c r="M30" s="5"/>
      <c r="N30" s="5"/>
      <c r="O30" s="5"/>
      <c r="P30" s="5"/>
    </row>
    <row r="31" spans="1:16" ht="45" hidden="1" customHeight="1" x14ac:dyDescent="0.2">
      <c r="A31" s="223" t="s">
        <v>2073</v>
      </c>
      <c r="B31" s="396" t="s">
        <v>2074</v>
      </c>
      <c r="C31" s="397"/>
      <c r="D31" s="5"/>
      <c r="E31" s="5"/>
      <c r="F31" s="5"/>
      <c r="G31" s="5"/>
      <c r="H31" s="5"/>
      <c r="I31" s="5"/>
      <c r="J31" s="5"/>
      <c r="K31" s="5"/>
      <c r="L31" s="5"/>
      <c r="M31" s="5"/>
      <c r="N31" s="5"/>
      <c r="O31" s="5"/>
      <c r="P31" s="5"/>
    </row>
    <row r="32" spans="1:16" ht="45" hidden="1" customHeight="1" x14ac:dyDescent="0.2">
      <c r="A32" s="223" t="s">
        <v>2075</v>
      </c>
      <c r="B32" s="396" t="s">
        <v>2076</v>
      </c>
      <c r="C32" s="397"/>
      <c r="D32" s="5"/>
      <c r="E32" s="5"/>
      <c r="F32" s="5"/>
      <c r="G32" s="5"/>
      <c r="H32" s="5"/>
      <c r="I32" s="5"/>
      <c r="J32" s="5"/>
      <c r="K32" s="5"/>
      <c r="L32" s="5"/>
      <c r="M32" s="5"/>
      <c r="N32" s="5"/>
      <c r="O32" s="5"/>
      <c r="P32" s="5"/>
    </row>
    <row r="33" spans="1:16" ht="72" hidden="1" customHeight="1" x14ac:dyDescent="0.2">
      <c r="A33" s="223" t="s">
        <v>2077</v>
      </c>
      <c r="B33" s="396" t="s">
        <v>2078</v>
      </c>
      <c r="C33" s="397"/>
      <c r="D33" s="5"/>
      <c r="E33" s="5"/>
      <c r="F33" s="5"/>
      <c r="G33" s="5"/>
      <c r="H33" s="5"/>
      <c r="I33" s="5"/>
      <c r="J33" s="5"/>
      <c r="K33" s="5"/>
      <c r="L33" s="5"/>
      <c r="M33" s="5"/>
      <c r="N33" s="5"/>
      <c r="O33" s="5"/>
      <c r="P33" s="5"/>
    </row>
    <row r="34" spans="1:16" ht="79.5" hidden="1" customHeight="1" x14ac:dyDescent="0.2">
      <c r="A34" s="223" t="s">
        <v>2079</v>
      </c>
      <c r="B34" s="396" t="s">
        <v>2080</v>
      </c>
      <c r="C34" s="397"/>
      <c r="D34" s="5"/>
      <c r="E34" s="5"/>
      <c r="F34" s="5"/>
      <c r="G34" s="5"/>
      <c r="H34" s="5"/>
      <c r="I34" s="5"/>
      <c r="J34" s="5"/>
      <c r="K34" s="5"/>
      <c r="L34" s="5"/>
      <c r="M34" s="5"/>
      <c r="N34" s="5"/>
      <c r="O34" s="5"/>
      <c r="P34" s="5"/>
    </row>
    <row r="35" spans="1:16" ht="70.5" hidden="1" customHeight="1" x14ac:dyDescent="0.2">
      <c r="A35" s="223" t="s">
        <v>2081</v>
      </c>
      <c r="B35" s="396" t="s">
        <v>2082</v>
      </c>
      <c r="C35" s="397"/>
      <c r="D35" s="5"/>
      <c r="E35" s="5"/>
      <c r="F35" s="5"/>
      <c r="G35" s="5"/>
      <c r="H35" s="5"/>
      <c r="I35" s="5"/>
      <c r="J35" s="5"/>
      <c r="K35" s="5"/>
      <c r="L35" s="5"/>
      <c r="M35" s="5"/>
      <c r="N35" s="5"/>
      <c r="O35" s="5"/>
      <c r="P35" s="5"/>
    </row>
    <row r="36" spans="1:16" ht="45.75" hidden="1" customHeight="1" x14ac:dyDescent="0.2">
      <c r="A36" s="223" t="s">
        <v>2083</v>
      </c>
      <c r="B36" s="396" t="s">
        <v>2084</v>
      </c>
      <c r="C36" s="397"/>
      <c r="D36" s="5"/>
      <c r="E36" s="5"/>
      <c r="F36" s="5"/>
      <c r="G36" s="5"/>
      <c r="H36" s="5"/>
      <c r="I36" s="5"/>
      <c r="J36" s="5"/>
      <c r="K36" s="5"/>
      <c r="L36" s="5"/>
      <c r="M36" s="5"/>
      <c r="N36" s="5"/>
      <c r="O36" s="5"/>
      <c r="P36" s="5"/>
    </row>
    <row r="37" spans="1:16" ht="54.75" hidden="1" customHeight="1" x14ac:dyDescent="0.2">
      <c r="A37" s="223" t="s">
        <v>2085</v>
      </c>
      <c r="B37" s="396" t="s">
        <v>2086</v>
      </c>
      <c r="C37" s="397"/>
      <c r="D37" s="5"/>
      <c r="E37" s="5"/>
      <c r="F37" s="5"/>
      <c r="G37" s="5"/>
      <c r="H37" s="5"/>
      <c r="I37" s="5"/>
      <c r="J37" s="5"/>
      <c r="K37" s="5"/>
      <c r="L37" s="5"/>
      <c r="M37" s="5"/>
      <c r="N37" s="5"/>
      <c r="O37" s="5"/>
      <c r="P37" s="5"/>
    </row>
    <row r="38" spans="1:16" ht="37.5" hidden="1" customHeight="1" x14ac:dyDescent="0.2">
      <c r="A38" s="223" t="s">
        <v>2087</v>
      </c>
      <c r="B38" s="396" t="s">
        <v>2088</v>
      </c>
      <c r="C38" s="397"/>
      <c r="D38" s="5"/>
      <c r="E38" s="5"/>
      <c r="F38" s="5"/>
      <c r="G38" s="5"/>
      <c r="H38" s="5"/>
      <c r="I38" s="5"/>
      <c r="J38" s="5"/>
      <c r="K38" s="5"/>
      <c r="L38" s="5"/>
      <c r="M38" s="5"/>
      <c r="N38" s="5"/>
      <c r="O38" s="5"/>
      <c r="P38" s="5"/>
    </row>
    <row r="39" spans="1:16" ht="61.5" hidden="1" customHeight="1" x14ac:dyDescent="0.2">
      <c r="A39" s="223" t="s">
        <v>2089</v>
      </c>
      <c r="B39" s="396" t="s">
        <v>2090</v>
      </c>
      <c r="C39" s="397"/>
      <c r="D39" s="5"/>
      <c r="E39" s="5"/>
      <c r="F39" s="5"/>
      <c r="G39" s="5"/>
      <c r="H39" s="5"/>
      <c r="I39" s="5"/>
      <c r="J39" s="5"/>
      <c r="K39" s="5"/>
      <c r="L39" s="5"/>
      <c r="M39" s="5"/>
      <c r="N39" s="5"/>
      <c r="O39" s="5"/>
      <c r="P39" s="5"/>
    </row>
    <row r="40" spans="1:16" ht="53.25" hidden="1" customHeight="1" x14ac:dyDescent="0.2">
      <c r="A40" s="223" t="s">
        <v>2091</v>
      </c>
      <c r="B40" s="396" t="s">
        <v>2092</v>
      </c>
      <c r="C40" s="397"/>
      <c r="D40" s="5"/>
      <c r="E40" s="5"/>
      <c r="F40" s="5"/>
      <c r="G40" s="5"/>
      <c r="H40" s="5"/>
      <c r="I40" s="5"/>
      <c r="J40" s="5"/>
      <c r="K40" s="5"/>
      <c r="L40" s="5"/>
      <c r="M40" s="5"/>
      <c r="N40" s="5"/>
      <c r="O40" s="5"/>
      <c r="P40" s="5"/>
    </row>
    <row r="41" spans="1:16" ht="73.5" hidden="1" customHeight="1" x14ac:dyDescent="0.2">
      <c r="A41" s="223" t="s">
        <v>2093</v>
      </c>
      <c r="B41" s="396" t="s">
        <v>2094</v>
      </c>
      <c r="C41" s="397"/>
      <c r="D41" s="5"/>
      <c r="E41" s="5"/>
      <c r="F41" s="5"/>
      <c r="G41" s="5"/>
      <c r="H41" s="5"/>
      <c r="I41" s="5"/>
      <c r="J41" s="5"/>
      <c r="K41" s="5"/>
      <c r="L41" s="5"/>
      <c r="M41" s="5"/>
      <c r="N41" s="5"/>
      <c r="O41" s="5"/>
      <c r="P41" s="5"/>
    </row>
    <row r="42" spans="1:16" ht="57.75" hidden="1" customHeight="1" x14ac:dyDescent="0.2">
      <c r="A42" s="223" t="s">
        <v>2095</v>
      </c>
      <c r="B42" s="396" t="s">
        <v>2096</v>
      </c>
      <c r="C42" s="397"/>
      <c r="D42" s="5"/>
      <c r="E42" s="5"/>
      <c r="F42" s="5"/>
      <c r="G42" s="5"/>
      <c r="H42" s="5"/>
      <c r="I42" s="5"/>
      <c r="J42" s="5"/>
      <c r="K42" s="5"/>
      <c r="L42" s="5"/>
      <c r="M42" s="5"/>
      <c r="N42" s="5"/>
      <c r="O42" s="5"/>
      <c r="P42" s="5"/>
    </row>
    <row r="43" spans="1:16" ht="84" hidden="1" customHeight="1" x14ac:dyDescent="0.2">
      <c r="A43" s="223" t="s">
        <v>2097</v>
      </c>
      <c r="B43" s="396" t="s">
        <v>2098</v>
      </c>
      <c r="C43" s="397"/>
      <c r="D43" s="5"/>
      <c r="E43" s="5"/>
      <c r="F43" s="5"/>
      <c r="G43" s="5"/>
      <c r="H43" s="5"/>
      <c r="I43" s="5"/>
      <c r="J43" s="5"/>
      <c r="K43" s="5"/>
      <c r="L43" s="5"/>
      <c r="M43" s="5"/>
      <c r="N43" s="5"/>
      <c r="O43" s="5"/>
      <c r="P43" s="5"/>
    </row>
    <row r="44" spans="1:16" ht="48" hidden="1" customHeight="1" x14ac:dyDescent="0.2">
      <c r="A44" s="223" t="s">
        <v>2099</v>
      </c>
      <c r="B44" s="396" t="s">
        <v>2100</v>
      </c>
      <c r="C44" s="397"/>
      <c r="D44" s="5"/>
      <c r="E44" s="5"/>
      <c r="F44" s="5"/>
      <c r="G44" s="5"/>
      <c r="H44" s="5"/>
      <c r="I44" s="5"/>
      <c r="J44" s="5"/>
      <c r="K44" s="5"/>
      <c r="L44" s="5"/>
      <c r="M44" s="5"/>
      <c r="N44" s="5"/>
      <c r="O44" s="5"/>
      <c r="P44" s="5"/>
    </row>
    <row r="45" spans="1:16" ht="57" hidden="1" customHeight="1" x14ac:dyDescent="0.2">
      <c r="A45" s="223" t="s">
        <v>2101</v>
      </c>
      <c r="B45" s="396" t="s">
        <v>2102</v>
      </c>
      <c r="C45" s="397"/>
      <c r="D45" s="5"/>
      <c r="E45" s="5"/>
      <c r="F45" s="5"/>
      <c r="G45" s="5"/>
      <c r="H45" s="5"/>
      <c r="I45" s="5"/>
      <c r="J45" s="5"/>
      <c r="K45" s="5"/>
      <c r="L45" s="5"/>
      <c r="M45" s="5"/>
      <c r="N45" s="5"/>
      <c r="O45" s="5"/>
      <c r="P45" s="5"/>
    </row>
    <row r="46" spans="1:16" ht="73.5" hidden="1" customHeight="1" x14ac:dyDescent="0.2">
      <c r="A46" s="223" t="s">
        <v>2103</v>
      </c>
      <c r="B46" s="407" t="s">
        <v>2104</v>
      </c>
      <c r="C46" s="397"/>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396" t="s">
        <v>2114</v>
      </c>
      <c r="C51" s="397"/>
      <c r="D51" s="5"/>
      <c r="E51" s="5"/>
      <c r="F51" s="5"/>
      <c r="G51" s="5"/>
      <c r="H51" s="5"/>
      <c r="I51" s="5"/>
      <c r="J51" s="5"/>
      <c r="K51" s="5"/>
      <c r="L51" s="5"/>
      <c r="M51" s="5"/>
      <c r="N51" s="5"/>
      <c r="O51" s="5"/>
      <c r="P51" s="5"/>
    </row>
    <row r="52" spans="1:16" ht="31.5" customHeight="1" x14ac:dyDescent="0.2">
      <c r="A52" s="224" t="s">
        <v>2115</v>
      </c>
      <c r="B52" s="396" t="s">
        <v>2116</v>
      </c>
      <c r="C52" s="397"/>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2" t="s">
        <v>2128</v>
      </c>
      <c r="C58" s="403"/>
      <c r="D58" s="5"/>
      <c r="E58" s="5"/>
      <c r="F58" s="5"/>
      <c r="G58" s="5"/>
      <c r="H58" s="5"/>
      <c r="I58" s="5"/>
      <c r="J58" s="5"/>
      <c r="K58" s="5"/>
      <c r="L58" s="5"/>
      <c r="M58" s="5"/>
      <c r="N58" s="5"/>
      <c r="O58" s="5"/>
      <c r="P58" s="5"/>
    </row>
    <row r="59" spans="1:16" ht="46.5" customHeight="1" x14ac:dyDescent="0.2">
      <c r="A59" s="302" t="s">
        <v>2129</v>
      </c>
      <c r="B59" s="394" t="s">
        <v>2130</v>
      </c>
      <c r="C59" s="395"/>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User</cp:lastModifiedBy>
  <cp:lastPrinted>2026-02-27T09:09:11Z</cp:lastPrinted>
  <dcterms:created xsi:type="dcterms:W3CDTF">2022-04-01T05:14:30Z</dcterms:created>
  <dcterms:modified xsi:type="dcterms:W3CDTF">2026-02-27T09:09:14Z</dcterms:modified>
</cp:coreProperties>
</file>